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alan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2107">[1]P39s97025!#REF!</definedName>
    <definedName name="_2新細明體__0.">#REF!</definedName>
    <definedName name="_2新細明體0_0.">#REF!</definedName>
    <definedName name="_4新細明體__0.">#REF!</definedName>
    <definedName name="_Fill" hidden="1">#REF!</definedName>
    <definedName name="A" localSheetId="0">#REF!</definedName>
    <definedName name="A">#REF!</definedName>
    <definedName name="A_J">#REF!</definedName>
    <definedName name="A_J_AIR">#REF!</definedName>
    <definedName name="AAA">'[2]593(102)'!$H$93:$O$96,'[2]593(102)'!$E$97:$G$97,'[2]593(102)'!$H$105:$O$108,'[2]593(102)'!$E$109:$G$109,'[2]593(102)'!$H$117:$O$120,'[2]593(102)'!$D$25:$D$120</definedName>
    <definedName name="aaaa">'[2]593(102)'!$A$4:$N$5,'[2]593(102)'!$K$7,'[2]593(102)'!$K$9,'[2]593(102)'!$O$4:$Q$9,'[2]593(102)'!$G$11:$Q$11,'[2]593(102)'!$A$13:$Q$13,'[2]593(102)'!#REF!,'[2]593(102)'!$A$17:$Q$17,'[2]593(102)'!$D$18,'[2]593(102)'!$G$18,'[2]593(102)'!$K$18,'[2]593(102)'!$O$18,'[2]593(102)'!$E$25:$H$25,'[2]593(102)'!$H$33:$O$36,'[2]593(102)'!$E$37:$G$37,'[2]593(102)'!$H$45:$O$48,'[2]593(102)'!$E$49:$G$49,'[2]593(102)'!$H$57:$O$60,'[2]593(102)'!$E$61:$G$61,'[2]593(102)'!$H$69:$O$72,'[2]593(102)'!$E$73:$G$73,'[2]593(102)'!$H$81:$O$84,'[2]593(102)'!$E$85:$G$85</definedName>
    <definedName name="Amt" localSheetId="0">#REF!</definedName>
    <definedName name="Amt">#REF!</definedName>
    <definedName name="ARPINO">#REF!</definedName>
    <definedName name="ARPINO_AIR">#REF!</definedName>
    <definedName name="ASDF">#REF!</definedName>
    <definedName name="BCERT">#REF!</definedName>
    <definedName name="BILKA">#REF!</definedName>
    <definedName name="BILKA_AIR">#REF!</definedName>
    <definedName name="CARINS">#REF!</definedName>
    <definedName name="CARINS_AIR">#REF!</definedName>
    <definedName name="Category">'[3]Port Codes'!$E$2:$E$11</definedName>
    <definedName name="COJABIS_PORTRAIT">#REF!</definedName>
    <definedName name="COMBINEDFORM">#REF!</definedName>
    <definedName name="CONSOLIDATES_SEA">#REF!</definedName>
    <definedName name="CUR">'[4]INVOICE DATA'!$K$2</definedName>
    <definedName name="CURs">[5]Data!$G$1:$H$2</definedName>
    <definedName name="d">[6]I!#REF!</definedName>
    <definedName name="DAMARC">#REF!</definedName>
    <definedName name="DAMARC_PORTRAIT">#REF!</definedName>
    <definedName name="Data_Area">#REF!,#REF!,#REF!,#REF!,#REF!,#REF!,#REF!,#REF!,#REF!,#REF!,#REF!,#REF!,#REF!,#REF!,#REF!,#REF!,#REF!,#REF!,#REF!,#REF!,#REF!,#REF!,#REF!</definedName>
    <definedName name="Data_input">#REF!,#REF!,#REF!,#REF!,#REF!,#REF!,#REF!,#REF!,#REF!,#REF!,#REF!,#REF!,#REF!,#REF!,#REF!,#REF!,#REF!,#REF!,#REF!,#REF!,#REF!,#REF!,#REF!</definedName>
    <definedName name="Data_input2">#REF!,#REF!,#REF!,#REF!,#REF!,#REF!</definedName>
    <definedName name="DDDDD">#REF!</definedName>
    <definedName name="destination">#REF!</definedName>
    <definedName name="E">#REF!</definedName>
    <definedName name="EMMEGI">#REF!</definedName>
    <definedName name="Excel_BuiltIn_Print_Area_1_1">#REF!</definedName>
    <definedName name="Excel_BuiltIn_Print_Area_2">#REF!</definedName>
    <definedName name="Excel_BuiltIn_Print_Area_2_1">#REF!</definedName>
    <definedName name="Excel_BuiltIn_Print_Area_2_3">#REF!</definedName>
    <definedName name="Excel_BuiltIn_Print_Area_3_3">[7]INVOICE!#REF!</definedName>
    <definedName name="Excel_BuiltIn_Print_Titles_1">"$#REF!.$A$1:$EB$8"</definedName>
    <definedName name="Excel_BuiltIn_Print_Titles_1_1">"$#REF!.$A$1:$DG$8"</definedName>
    <definedName name="Excel_BuiltIn_Print_Titles_2_1">#REF!</definedName>
    <definedName name="Excel_BuiltIn_Print_Titles_2_1_1" localSheetId="0">#REF!</definedName>
    <definedName name="Excel_BuiltIn_Print_Titles_2_1_1">#REF!</definedName>
    <definedName name="Excel_BuiltIn_Print_Titles_2_1_1_1" localSheetId="0">#REF!</definedName>
    <definedName name="Excel_BuiltIn_Print_Titles_2_1_1_1">#REF!</definedName>
    <definedName name="F">#REF!</definedName>
    <definedName name="FAX__MESSAGE">#REF!</definedName>
    <definedName name="fdsdf">#REF!</definedName>
    <definedName name="Final_Lc">#REF!</definedName>
    <definedName name="forms">#REF!</definedName>
    <definedName name="GARNET_SEA">#REF!</definedName>
    <definedName name="GRIGORIADIS_SEA">#REF!</definedName>
    <definedName name="GRUPPO_AIR">#REF!</definedName>
    <definedName name="H_R_PORTRAIT">#REF!</definedName>
    <definedName name="H_RUEBENER">#REF!</definedName>
    <definedName name="HADDAD">#REF!</definedName>
    <definedName name="HAHN_AIR">#REF!</definedName>
    <definedName name="HIMCO">#REF!</definedName>
    <definedName name="Hong_Kong.">#REF!</definedName>
    <definedName name="IBS_SEA">#REF!</definedName>
    <definedName name="INTER_M_AIR">#REF!</definedName>
    <definedName name="INTER_M_SEA">#REF!</definedName>
    <definedName name="Inv_No.">#REF!</definedName>
    <definedName name="JIBTEX">#REF!</definedName>
    <definedName name="JOINT_STOCK">#REF!</definedName>
    <definedName name="JOINT_STOCK1">#REF!</definedName>
    <definedName name="KARBO">#REF!</definedName>
    <definedName name="KARBO_">#REF!</definedName>
    <definedName name="KARBO_STANDA">#REF!</definedName>
    <definedName name="KARBO_STANDA1">#REF!</definedName>
    <definedName name="KARSTADT">#REF!</definedName>
    <definedName name="L">#REF!</definedName>
    <definedName name="LC">#REF!</definedName>
    <definedName name="LC_Date.">#REF!</definedName>
    <definedName name="LCDate.">#REF!</definedName>
    <definedName name="LCDT.">#REF!</definedName>
    <definedName name="LIO">#REF!</definedName>
    <definedName name="MM_Port_code">#REF!</definedName>
    <definedName name="MS_MODE">#REF!</definedName>
    <definedName name="NECKERMANN">#REF!</definedName>
    <definedName name="NEW">#REF!</definedName>
    <definedName name="NISCOTEX">#REF!</definedName>
    <definedName name="Nums">'[4]INVOICE DATA'!$A$1:$B$27</definedName>
    <definedName name="PACIFIC">#REF!</definedName>
    <definedName name="PACKING_LIST">#REF!</definedName>
    <definedName name="PACKING_SUMMARY">#REF!</definedName>
    <definedName name="PHILLIPS_VAN_HEUSEN">#REF!</definedName>
    <definedName name="pl">#REF!</definedName>
    <definedName name="_xlnm.Print_Area" localSheetId="0">Balance!$A$1:$AA$92</definedName>
    <definedName name="_xlnm.Print_Area">#REF!</definedName>
    <definedName name="_xlnm.Print_Titles">#N/A</definedName>
    <definedName name="PVH">#REF!</definedName>
    <definedName name="QUELLE_AIR">#REF!</definedName>
    <definedName name="RAFIQ">#REF!</definedName>
    <definedName name="RAWE_AIR">#REF!</definedName>
    <definedName name="RR">#REF!</definedName>
    <definedName name="RUSSELL_AIR">#REF!</definedName>
    <definedName name="S">[8]Invoice!#REF!</definedName>
    <definedName name="sddd">#REF!</definedName>
    <definedName name="SEARS">#REF!</definedName>
    <definedName name="SEARS_AIR">#REF!</definedName>
    <definedName name="SEIDEN_AIR">#REF!</definedName>
    <definedName name="SEIDEN_BAUR">#REF!</definedName>
    <definedName name="SEIDENSTICKER">#REF!</definedName>
    <definedName name="SEIDENSTICKER_AIR">#REF!</definedName>
    <definedName name="SIPLEC">#REF!</definedName>
    <definedName name="SOURCE_DGN">#REF!</definedName>
    <definedName name="SOURCE_DGN_INT">#REF!</definedName>
    <definedName name="SPORTS_GROUP">#REF!</definedName>
    <definedName name="SSSS">#REF!</definedName>
    <definedName name="SURUJAMAL_PORTRAIT">#REF!</definedName>
    <definedName name="SWIRE_AIR">#REF!</definedName>
    <definedName name="SWIRE_GUS">#REF!</definedName>
    <definedName name="SWIRE_MACLINE">#REF!</definedName>
    <definedName name="TaxTV">10%</definedName>
    <definedName name="TaxXL">5%</definedName>
    <definedName name="TEXLINE">#REF!</definedName>
    <definedName name="to">[9]IV!#REF!</definedName>
    <definedName name="TOTAL_U.S._DOLLAR_SEVENTY_FIVE_THOUSAND_THREE_HUNDRED_FIFTEEN_AND_CENTS__FIFTY_ONLY.">#REF!</definedName>
    <definedName name="value">#REF!</definedName>
    <definedName name="VISAGE">#REF!</definedName>
    <definedName name="YGMB_AIR">#REF!</definedName>
    <definedName name="수량">#REF!</definedName>
    <definedName name="发放">[9]IV!#REF!</definedName>
    <definedName name="品名">[9]IV!#REF!</definedName>
    <definedName name="新細明體000.">#REF!</definedName>
    <definedName name="發票號">[9]IV!#REF!</definedName>
    <definedName name="船名">[9]IV!#REF!</definedName>
  </definedNames>
  <calcPr calcId="191029"/>
</workbook>
</file>

<file path=xl/calcChain.xml><?xml version="1.0" encoding="utf-8"?>
<calcChain xmlns="http://schemas.openxmlformats.org/spreadsheetml/2006/main">
  <c r="AA89" i="1" l="1"/>
  <c r="W89" i="1"/>
  <c r="V89" i="1"/>
  <c r="S89" i="1"/>
  <c r="E89" i="1"/>
  <c r="AA88" i="1"/>
  <c r="W88" i="1"/>
  <c r="V88" i="1"/>
  <c r="S88" i="1"/>
  <c r="E88" i="1"/>
  <c r="S87" i="1"/>
  <c r="R87" i="1"/>
  <c r="Q87" i="1"/>
  <c r="D87" i="1"/>
  <c r="C87" i="1"/>
  <c r="AA86" i="1"/>
  <c r="W86" i="1"/>
  <c r="V86" i="1"/>
  <c r="T86" i="1"/>
  <c r="S86" i="1"/>
  <c r="R86" i="1"/>
  <c r="Q86" i="1"/>
  <c r="D86" i="1"/>
  <c r="C86" i="1"/>
  <c r="S85" i="1"/>
  <c r="R85" i="1"/>
  <c r="Q85" i="1"/>
  <c r="D85" i="1"/>
  <c r="C85" i="1"/>
  <c r="S84" i="1"/>
  <c r="R84" i="1"/>
  <c r="Q84" i="1"/>
  <c r="D84" i="1"/>
  <c r="C84" i="1"/>
  <c r="AA83" i="1"/>
  <c r="W83" i="1"/>
  <c r="V83" i="1"/>
  <c r="T83" i="1"/>
  <c r="S83" i="1"/>
  <c r="R83" i="1"/>
  <c r="Q83" i="1"/>
  <c r="D83" i="1"/>
  <c r="C83" i="1"/>
  <c r="S82" i="1"/>
  <c r="R82" i="1"/>
  <c r="Q82" i="1"/>
  <c r="D82" i="1"/>
  <c r="C82" i="1"/>
  <c r="S81" i="1"/>
  <c r="R81" i="1"/>
  <c r="Q81" i="1"/>
  <c r="D81" i="1"/>
  <c r="C81" i="1"/>
  <c r="S80" i="1"/>
  <c r="R80" i="1"/>
  <c r="Q80" i="1"/>
  <c r="D80" i="1"/>
  <c r="C80" i="1"/>
  <c r="S79" i="1"/>
  <c r="R79" i="1"/>
  <c r="Q79" i="1"/>
  <c r="D79" i="1"/>
  <c r="C79" i="1"/>
  <c r="AA78" i="1"/>
  <c r="W78" i="1"/>
  <c r="V78" i="1"/>
  <c r="T78" i="1"/>
  <c r="S78" i="1"/>
  <c r="R78" i="1"/>
  <c r="Q78" i="1"/>
  <c r="D78" i="1"/>
  <c r="C78" i="1"/>
  <c r="S76" i="1"/>
  <c r="R76" i="1"/>
  <c r="Q76" i="1"/>
  <c r="D76" i="1"/>
  <c r="C76" i="1"/>
  <c r="S75" i="1"/>
  <c r="R75" i="1"/>
  <c r="Q75" i="1"/>
  <c r="D75" i="1"/>
  <c r="C75" i="1"/>
  <c r="AA74" i="1"/>
  <c r="W74" i="1"/>
  <c r="V74" i="1"/>
  <c r="T74" i="1"/>
  <c r="S74" i="1"/>
  <c r="R74" i="1"/>
  <c r="Q74" i="1"/>
  <c r="D74" i="1"/>
  <c r="C74" i="1"/>
  <c r="AA64" i="1"/>
  <c r="W64" i="1"/>
  <c r="V64" i="1"/>
  <c r="S64" i="1"/>
  <c r="E64" i="1"/>
  <c r="S63" i="1"/>
  <c r="R63" i="1"/>
  <c r="Q63" i="1"/>
  <c r="D63" i="1"/>
  <c r="C63" i="1"/>
  <c r="S62" i="1"/>
  <c r="R62" i="1"/>
  <c r="Q62" i="1"/>
  <c r="D62" i="1"/>
  <c r="C62" i="1"/>
  <c r="AA61" i="1"/>
  <c r="W61" i="1"/>
  <c r="V61" i="1"/>
  <c r="T61" i="1"/>
  <c r="S61" i="1"/>
  <c r="R61" i="1"/>
  <c r="Q61" i="1"/>
  <c r="D61" i="1"/>
  <c r="C61" i="1"/>
  <c r="S60" i="1"/>
  <c r="R60" i="1"/>
  <c r="Q60" i="1"/>
  <c r="D60" i="1"/>
  <c r="C60" i="1"/>
  <c r="S59" i="1"/>
  <c r="R59" i="1"/>
  <c r="Q59" i="1"/>
  <c r="D59" i="1"/>
  <c r="C59" i="1"/>
  <c r="AA58" i="1"/>
  <c r="W58" i="1"/>
  <c r="V58" i="1"/>
  <c r="T58" i="1"/>
  <c r="S58" i="1"/>
  <c r="R58" i="1"/>
  <c r="Q58" i="1"/>
  <c r="D58" i="1"/>
  <c r="C58" i="1"/>
  <c r="S57" i="1"/>
  <c r="R57" i="1"/>
  <c r="Q57" i="1"/>
  <c r="D57" i="1"/>
  <c r="C57" i="1"/>
  <c r="S56" i="1"/>
  <c r="R56" i="1"/>
  <c r="Q56" i="1"/>
  <c r="D56" i="1"/>
  <c r="C56" i="1"/>
  <c r="AA55" i="1"/>
  <c r="W55" i="1"/>
  <c r="V55" i="1"/>
  <c r="T55" i="1"/>
  <c r="S55" i="1"/>
  <c r="R55" i="1"/>
  <c r="Q55" i="1"/>
  <c r="D55" i="1"/>
  <c r="C55" i="1"/>
  <c r="Q54" i="1"/>
  <c r="D54" i="1"/>
  <c r="C54" i="1"/>
  <c r="S53" i="1"/>
  <c r="R53" i="1"/>
  <c r="Q53" i="1"/>
  <c r="D53" i="1"/>
  <c r="C53" i="1"/>
  <c r="AA52" i="1"/>
  <c r="W52" i="1"/>
  <c r="V52" i="1"/>
  <c r="T52" i="1"/>
  <c r="S52" i="1"/>
  <c r="R52" i="1"/>
  <c r="Q52" i="1"/>
  <c r="D52" i="1"/>
  <c r="C52" i="1"/>
  <c r="AA48" i="1"/>
  <c r="W48" i="1"/>
  <c r="V48" i="1"/>
  <c r="S48" i="1"/>
  <c r="E48" i="1"/>
  <c r="S47" i="1"/>
  <c r="R47" i="1"/>
  <c r="Q47" i="1"/>
  <c r="D47" i="1"/>
  <c r="C47" i="1"/>
  <c r="R46" i="1"/>
  <c r="Q46" i="1"/>
  <c r="D46" i="1"/>
  <c r="C46" i="1"/>
  <c r="AA45" i="1"/>
  <c r="W45" i="1"/>
  <c r="V45" i="1"/>
  <c r="T45" i="1"/>
  <c r="S45" i="1"/>
  <c r="R45" i="1"/>
  <c r="Q45" i="1"/>
  <c r="D45" i="1"/>
  <c r="C45" i="1"/>
  <c r="R44" i="1"/>
  <c r="Q44" i="1"/>
  <c r="D44" i="1"/>
  <c r="C44" i="1"/>
  <c r="AA43" i="1"/>
  <c r="W43" i="1"/>
  <c r="V43" i="1"/>
  <c r="T43" i="1"/>
  <c r="S43" i="1"/>
  <c r="R43" i="1"/>
  <c r="Q43" i="1"/>
  <c r="D43" i="1"/>
  <c r="C43" i="1"/>
  <c r="S42" i="1"/>
  <c r="R42" i="1"/>
  <c r="Q42" i="1"/>
  <c r="D42" i="1"/>
  <c r="C42" i="1"/>
  <c r="AA41" i="1"/>
  <c r="W41" i="1"/>
  <c r="V41" i="1"/>
  <c r="T41" i="1"/>
  <c r="S41" i="1"/>
  <c r="R41" i="1"/>
  <c r="Q41" i="1"/>
  <c r="D41" i="1"/>
  <c r="C41" i="1"/>
  <c r="D40" i="1"/>
  <c r="C40" i="1"/>
  <c r="S39" i="1"/>
  <c r="R39" i="1"/>
  <c r="Q39" i="1"/>
  <c r="D39" i="1"/>
  <c r="C39" i="1"/>
  <c r="AA38" i="1"/>
  <c r="W38" i="1"/>
  <c r="V38" i="1"/>
  <c r="T38" i="1"/>
  <c r="S38" i="1"/>
  <c r="R38" i="1"/>
  <c r="Q38" i="1"/>
  <c r="D38" i="1"/>
  <c r="C38" i="1"/>
  <c r="AA28" i="1"/>
  <c r="W28" i="1"/>
  <c r="V28" i="1"/>
  <c r="S28" i="1"/>
  <c r="E28" i="1"/>
  <c r="S27" i="1"/>
  <c r="R27" i="1"/>
  <c r="Q27" i="1"/>
  <c r="D27" i="1"/>
  <c r="C27" i="1"/>
  <c r="S26" i="1"/>
  <c r="R26" i="1"/>
  <c r="Q26" i="1"/>
  <c r="D26" i="1"/>
  <c r="C26" i="1"/>
  <c r="AA25" i="1"/>
  <c r="W25" i="1"/>
  <c r="V25" i="1"/>
  <c r="T25" i="1"/>
  <c r="S25" i="1"/>
  <c r="R25" i="1"/>
  <c r="Q25" i="1"/>
  <c r="D25" i="1"/>
  <c r="C25" i="1"/>
  <c r="S24" i="1"/>
  <c r="R24" i="1"/>
  <c r="Q24" i="1"/>
  <c r="D24" i="1"/>
  <c r="C24" i="1"/>
  <c r="AA23" i="1"/>
  <c r="W23" i="1"/>
  <c r="V23" i="1"/>
  <c r="T23" i="1"/>
  <c r="S23" i="1"/>
  <c r="R23" i="1"/>
  <c r="Q23" i="1"/>
  <c r="D23" i="1"/>
  <c r="C23" i="1"/>
  <c r="S22" i="1"/>
  <c r="R22" i="1"/>
  <c r="Q22" i="1"/>
  <c r="D22" i="1"/>
  <c r="C22" i="1"/>
  <c r="AA21" i="1"/>
  <c r="W21" i="1"/>
  <c r="V21" i="1"/>
  <c r="T21" i="1"/>
  <c r="S21" i="1"/>
  <c r="R21" i="1"/>
  <c r="Q21" i="1"/>
  <c r="D21" i="1"/>
  <c r="C21" i="1"/>
  <c r="R20" i="1"/>
  <c r="Q20" i="1"/>
  <c r="D20" i="1"/>
  <c r="C20" i="1"/>
  <c r="S19" i="1"/>
  <c r="R19" i="1"/>
  <c r="Q19" i="1"/>
  <c r="D19" i="1"/>
  <c r="C19" i="1"/>
  <c r="AA18" i="1"/>
  <c r="W18" i="1"/>
  <c r="V18" i="1"/>
  <c r="T18" i="1"/>
  <c r="S18" i="1"/>
  <c r="R18" i="1"/>
  <c r="Q18" i="1"/>
  <c r="D18" i="1"/>
  <c r="D14" i="1"/>
  <c r="D13" i="1"/>
  <c r="D12" i="1"/>
  <c r="D11" i="1"/>
</calcChain>
</file>

<file path=xl/sharedStrings.xml><?xml version="1.0" encoding="utf-8"?>
<sst xmlns="http://schemas.openxmlformats.org/spreadsheetml/2006/main" count="155" uniqueCount="60">
  <si>
    <t>PACKING LIST</t>
  </si>
  <si>
    <t>Date:</t>
  </si>
  <si>
    <t>BUYER:</t>
  </si>
  <si>
    <t>BRAND</t>
  </si>
  <si>
    <t>INDIGO</t>
  </si>
  <si>
    <t>STYLE NO:</t>
  </si>
  <si>
    <t>DBN8462MP/CP
DBN8463MP/CP</t>
  </si>
  <si>
    <t>PO NO:</t>
  </si>
  <si>
    <t>ITEM</t>
  </si>
  <si>
    <t xml:space="preserve">5 PKT JEANSE </t>
  </si>
  <si>
    <t>ORDER QTY</t>
  </si>
  <si>
    <t>SHIP QTY</t>
  </si>
  <si>
    <t>SHORT/EXCESSQTY</t>
  </si>
  <si>
    <t>TOTAL CTN</t>
  </si>
  <si>
    <t>TOTAL CBM</t>
  </si>
  <si>
    <t>PO NO</t>
  </si>
  <si>
    <t>STYLE NO</t>
  </si>
  <si>
    <t>CTN NO</t>
  </si>
  <si>
    <t>CTN QTY</t>
  </si>
  <si>
    <t>COLOR</t>
  </si>
  <si>
    <t>SIZE BREAKDOWN/ RATIO</t>
  </si>
  <si>
    <t>PCS PER BLISTER</t>
  </si>
  <si>
    <t>PCS PER CTN</t>
  </si>
  <si>
    <t>TTL QTY</t>
  </si>
  <si>
    <t>N.W (KGS)</t>
  </si>
  <si>
    <t>G.W (KGS)</t>
  </si>
  <si>
    <t>TTL N.W</t>
  </si>
  <si>
    <t>TTL G.W</t>
  </si>
  <si>
    <t>MEAS/CTN INCH</t>
  </si>
  <si>
    <t>CBM</t>
  </si>
  <si>
    <t>32/32</t>
  </si>
  <si>
    <t>34/32</t>
  </si>
  <si>
    <t>34/34</t>
  </si>
  <si>
    <t>36/32</t>
  </si>
  <si>
    <t>36/34</t>
  </si>
  <si>
    <t>38/32</t>
  </si>
  <si>
    <t>38/34</t>
  </si>
  <si>
    <t>40/32</t>
  </si>
  <si>
    <t>40/34</t>
  </si>
  <si>
    <t>42/34</t>
  </si>
  <si>
    <t>L</t>
  </si>
  <si>
    <t>W</t>
  </si>
  <si>
    <t>H</t>
  </si>
  <si>
    <t>DBN8462/11031</t>
  </si>
  <si>
    <t>DBN8462MP</t>
  </si>
  <si>
    <t>BLACK</t>
  </si>
  <si>
    <t>DARK BLAST</t>
  </si>
  <si>
    <t>VINTAGE BLAST</t>
  </si>
  <si>
    <t>MEDIUM BLAST</t>
  </si>
  <si>
    <t>SUB TOTAL</t>
  </si>
  <si>
    <t>Total</t>
  </si>
  <si>
    <t>30/30</t>
  </si>
  <si>
    <t>32/30</t>
  </si>
  <si>
    <t>34/30</t>
  </si>
  <si>
    <t>36/30</t>
  </si>
  <si>
    <t>38/30</t>
  </si>
  <si>
    <t>DBN8462CP</t>
  </si>
  <si>
    <t>DBN8463MP</t>
  </si>
  <si>
    <t>DBN8463CP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</si>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</sst>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3">
    <font>
      <sz val="11"/>
      <color theme="1"/>
      <name val="Calibri"/>
      <charset val="134"/>
      <scheme val="minor"/>
    </font>
    <font>
      <sz val="12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u/>
      <sz val="12"/>
      <name val="Arial"/>
      <charset val="134"/>
    </font>
    <font>
      <u/>
      <sz val="10"/>
      <name val="Arial"/>
      <charset val="134"/>
    </font>
    <font>
      <b/>
      <sz val="8"/>
      <name val="Arial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>
      <protection locked="0"/>
    </xf>
    <xf numFmtId="164" fontId="12" fillId="0" borderId="0">
      <alignment vertical="center"/>
    </xf>
    <xf numFmtId="0" fontId="11" fillId="0" borderId="0"/>
    <xf numFmtId="0" fontId="4" fillId="0" borderId="0">
      <protection locked="0"/>
    </xf>
  </cellStyleXfs>
  <cellXfs count="170">
    <xf numFmtId="0" fontId="0" fillId="0" borderId="0" xfId="0"/>
    <xf numFmtId="0" fontId="1" fillId="3" borderId="0" xfId="1" applyFont="1" applyFill="1"/>
    <xf numFmtId="0" fontId="2" fillId="3" borderId="0" xfId="1" applyFont="1" applyFill="1"/>
    <xf numFmtId="0" fontId="3" fillId="3" borderId="0" xfId="1" applyFont="1" applyFill="1"/>
    <xf numFmtId="0" fontId="3" fillId="3" borderId="0" xfId="1" applyFont="1" applyFill="1" applyAlignment="1">
      <alignment horizontal="center" vertical="center"/>
    </xf>
    <xf numFmtId="0" fontId="4" fillId="3" borderId="0" xfId="1" applyFill="1"/>
    <xf numFmtId="0" fontId="2" fillId="3" borderId="0" xfId="1" applyFont="1" applyFill="1" applyAlignment="1">
      <alignment horizontal="center"/>
    </xf>
    <xf numFmtId="0" fontId="6" fillId="2" borderId="1" xfId="1" applyFont="1" applyFill="1" applyBorder="1"/>
    <xf numFmtId="0" fontId="6" fillId="2" borderId="2" xfId="1" applyFont="1" applyFill="1" applyBorder="1"/>
    <xf numFmtId="0" fontId="6" fillId="2" borderId="3" xfId="1" applyFont="1" applyFill="1" applyBorder="1"/>
    <xf numFmtId="0" fontId="7" fillId="2" borderId="0" xfId="1" applyFont="1" applyFill="1" applyAlignment="1">
      <alignment horizontal="center" vertical="center"/>
    </xf>
    <xf numFmtId="0" fontId="6" fillId="2" borderId="0" xfId="1" applyFont="1" applyFill="1"/>
    <xf numFmtId="0" fontId="8" fillId="2" borderId="0" xfId="1" applyFont="1" applyFill="1" applyAlignment="1">
      <alignment horizontal="center" vertical="center"/>
    </xf>
    <xf numFmtId="0" fontId="2" fillId="2" borderId="0" xfId="1" applyFont="1" applyFill="1"/>
    <xf numFmtId="0" fontId="8" fillId="3" borderId="0" xfId="1" applyFont="1" applyFill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2" fillId="0" borderId="6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6" borderId="7" xfId="4" applyFont="1" applyFill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2" fillId="0" borderId="10" xfId="4" applyFont="1" applyBorder="1" applyAlignment="1">
      <alignment horizontal="center" vertical="center"/>
    </xf>
    <xf numFmtId="0" fontId="2" fillId="6" borderId="9" xfId="4" applyFont="1" applyFill="1" applyBorder="1" applyAlignment="1">
      <alignment horizontal="center"/>
    </xf>
    <xf numFmtId="0" fontId="2" fillId="6" borderId="9" xfId="5" applyFont="1" applyFill="1" applyBorder="1" applyAlignment="1" applyProtection="1">
      <alignment horizontal="center"/>
    </xf>
    <xf numFmtId="0" fontId="2" fillId="0" borderId="11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6" borderId="4" xfId="5" applyFont="1" applyFill="1" applyBorder="1" applyAlignment="1" applyProtection="1">
      <alignment horizontal="center"/>
    </xf>
    <xf numFmtId="0" fontId="9" fillId="5" borderId="9" xfId="1" applyFont="1" applyFill="1" applyBorder="1" applyAlignment="1">
      <alignment horizontal="center"/>
    </xf>
    <xf numFmtId="0" fontId="9" fillId="5" borderId="12" xfId="1" applyFont="1" applyFill="1" applyBorder="1"/>
    <xf numFmtId="0" fontId="9" fillId="5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4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/>
    </xf>
    <xf numFmtId="0" fontId="9" fillId="3" borderId="15" xfId="1" applyFont="1" applyFill="1" applyBorder="1"/>
    <xf numFmtId="0" fontId="9" fillId="3" borderId="16" xfId="1" applyFont="1" applyFill="1" applyBorder="1"/>
    <xf numFmtId="0" fontId="2" fillId="0" borderId="7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10" xfId="4" applyFont="1" applyBorder="1" applyAlignment="1">
      <alignment horizontal="center"/>
    </xf>
    <xf numFmtId="0" fontId="2" fillId="6" borderId="10" xfId="4" applyFont="1" applyFill="1" applyBorder="1" applyAlignment="1">
      <alignment horizontal="center"/>
    </xf>
    <xf numFmtId="0" fontId="2" fillId="3" borderId="17" xfId="1" applyFont="1" applyFill="1" applyBorder="1"/>
    <xf numFmtId="0" fontId="2" fillId="3" borderId="18" xfId="1" applyFont="1" applyFill="1" applyBorder="1"/>
    <xf numFmtId="0" fontId="2" fillId="0" borderId="19" xfId="4" applyFont="1" applyBorder="1" applyAlignment="1">
      <alignment horizontal="center"/>
    </xf>
    <xf numFmtId="0" fontId="2" fillId="6" borderId="5" xfId="5" applyFont="1" applyFill="1" applyBorder="1" applyAlignment="1" applyProtection="1">
      <alignment horizontal="center"/>
    </xf>
    <xf numFmtId="0" fontId="6" fillId="2" borderId="0" xfId="1" applyFont="1" applyFill="1" applyAlignment="1">
      <alignment horizontal="left"/>
    </xf>
    <xf numFmtId="0" fontId="4" fillId="2" borderId="0" xfId="1" applyFill="1"/>
    <xf numFmtId="0" fontId="6" fillId="2" borderId="0" xfId="1" applyFont="1" applyFill="1" applyAlignment="1">
      <alignment horizontal="center"/>
    </xf>
    <xf numFmtId="0" fontId="4" fillId="2" borderId="0" xfId="1" applyFill="1" applyAlignment="1">
      <alignment horizontal="center"/>
    </xf>
    <xf numFmtId="0" fontId="6" fillId="3" borderId="0" xfId="1" applyFont="1" applyFill="1" applyAlignment="1">
      <alignment horizontal="center"/>
    </xf>
    <xf numFmtId="0" fontId="4" fillId="3" borderId="0" xfId="1" applyFill="1" applyAlignment="1">
      <alignment horizontal="center"/>
    </xf>
    <xf numFmtId="0" fontId="2" fillId="6" borderId="9" xfId="5" applyFont="1" applyFill="1" applyBorder="1" applyAlignment="1" applyProtection="1">
      <alignment horizontal="center" vertical="center"/>
    </xf>
    <xf numFmtId="0" fontId="5" fillId="4" borderId="0" xfId="4" applyFont="1" applyFill="1"/>
    <xf numFmtId="0" fontId="6" fillId="4" borderId="0" xfId="4" applyFont="1" applyFill="1"/>
    <xf numFmtId="0" fontId="1" fillId="4" borderId="0" xfId="1" applyFont="1" applyFill="1"/>
    <xf numFmtId="0" fontId="1" fillId="2" borderId="0" xfId="1" applyFont="1" applyFill="1"/>
    <xf numFmtId="0" fontId="4" fillId="2" borderId="0" xfId="1" applyFill="1" applyAlignment="1">
      <alignment horizontal="left"/>
    </xf>
    <xf numFmtId="0" fontId="4" fillId="3" borderId="0" xfId="1" applyFill="1" applyAlignment="1">
      <alignment horizontal="left"/>
    </xf>
    <xf numFmtId="0" fontId="2" fillId="3" borderId="7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0" fillId="0" borderId="4" xfId="3" applyNumberFormat="1" applyFont="1" applyBorder="1" applyAlignment="1">
      <alignment horizontal="center" vertical="center"/>
    </xf>
    <xf numFmtId="2" fontId="2" fillId="3" borderId="4" xfId="1" applyNumberFormat="1" applyFont="1" applyFill="1" applyBorder="1" applyAlignment="1">
      <alignment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9" xfId="2" applyFont="1" applyFill="1" applyBorder="1" applyAlignment="1" applyProtection="1">
      <alignment horizontal="center"/>
    </xf>
    <xf numFmtId="0" fontId="2" fillId="3" borderId="21" xfId="2" applyFont="1" applyFill="1" applyBorder="1" applyAlignment="1" applyProtection="1">
      <alignment horizontal="center" vertical="center"/>
    </xf>
    <xf numFmtId="0" fontId="2" fillId="3" borderId="4" xfId="2" applyFont="1" applyFill="1" applyBorder="1" applyAlignment="1" applyProtection="1">
      <alignment horizontal="center"/>
    </xf>
    <xf numFmtId="0" fontId="2" fillId="3" borderId="22" xfId="2" applyFont="1" applyFill="1" applyBorder="1" applyAlignment="1" applyProtection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0" fillId="0" borderId="5" xfId="3" applyNumberFormat="1" applyFont="1" applyBorder="1" applyAlignment="1">
      <alignment horizontal="center" vertical="center"/>
    </xf>
    <xf numFmtId="2" fontId="2" fillId="3" borderId="5" xfId="1" applyNumberFormat="1" applyFont="1" applyFill="1" applyBorder="1" applyAlignment="1">
      <alignment vertical="center"/>
    </xf>
    <xf numFmtId="0" fontId="9" fillId="5" borderId="9" xfId="1" applyFont="1" applyFill="1" applyBorder="1" applyAlignment="1">
      <alignment vertical="center"/>
    </xf>
    <xf numFmtId="2" fontId="9" fillId="5" borderId="9" xfId="1" applyNumberFormat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27" xfId="1" applyFont="1" applyFill="1" applyBorder="1" applyAlignment="1">
      <alignment horizontal="center" vertical="center"/>
    </xf>
    <xf numFmtId="0" fontId="2" fillId="3" borderId="5" xfId="2" applyFont="1" applyFill="1" applyBorder="1" applyAlignment="1" applyProtection="1">
      <alignment horizontal="center"/>
    </xf>
    <xf numFmtId="0" fontId="2" fillId="3" borderId="28" xfId="2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>
      <alignment vertical="center" wrapText="1"/>
    </xf>
    <xf numFmtId="2" fontId="4" fillId="3" borderId="22" xfId="1" applyNumberFormat="1" applyFill="1" applyBorder="1" applyAlignment="1">
      <alignment horizontal="center" vertical="center"/>
    </xf>
    <xf numFmtId="2" fontId="4" fillId="3" borderId="28" xfId="1" applyNumberFormat="1" applyFill="1" applyBorder="1" applyAlignment="1">
      <alignment horizontal="center" vertical="center"/>
    </xf>
    <xf numFmtId="2" fontId="9" fillId="5" borderId="21" xfId="1" applyNumberFormat="1" applyFont="1" applyFill="1" applyBorder="1" applyAlignment="1">
      <alignment horizontal="center"/>
    </xf>
    <xf numFmtId="0" fontId="4" fillId="3" borderId="14" xfId="1" applyFill="1" applyBorder="1"/>
    <xf numFmtId="0" fontId="4" fillId="3" borderId="4" xfId="1" applyFill="1" applyBorder="1"/>
    <xf numFmtId="0" fontId="9" fillId="3" borderId="23" xfId="1" applyFont="1" applyFill="1" applyBorder="1"/>
    <xf numFmtId="0" fontId="2" fillId="3" borderId="29" xfId="1" applyFont="1" applyFill="1" applyBorder="1"/>
    <xf numFmtId="0" fontId="2" fillId="5" borderId="9" xfId="1" applyFont="1" applyFill="1" applyBorder="1" applyAlignment="1">
      <alignment vertical="center"/>
    </xf>
    <xf numFmtId="0" fontId="2" fillId="3" borderId="15" xfId="1" applyFont="1" applyFill="1" applyBorder="1"/>
    <xf numFmtId="0" fontId="2" fillId="3" borderId="16" xfId="1" applyFont="1" applyFill="1" applyBorder="1"/>
    <xf numFmtId="0" fontId="2" fillId="6" borderId="4" xfId="4" applyFont="1" applyFill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9" fillId="3" borderId="14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23" xfId="1" applyFont="1" applyFill="1" applyBorder="1"/>
    <xf numFmtId="0" fontId="9" fillId="3" borderId="7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33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9" fillId="5" borderId="12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0" fontId="2" fillId="0" borderId="27" xfId="4" applyFont="1" applyBorder="1" applyAlignment="1">
      <alignment horizontal="center" vertical="center"/>
    </xf>
    <xf numFmtId="0" fontId="2" fillId="0" borderId="37" xfId="4" applyFont="1" applyBorder="1" applyAlignment="1">
      <alignment horizontal="center" vertical="center"/>
    </xf>
    <xf numFmtId="0" fontId="6" fillId="2" borderId="1" xfId="1" applyFont="1" applyFill="1" applyBorder="1"/>
    <xf numFmtId="0" fontId="6" fillId="2" borderId="2" xfId="1" applyFont="1" applyFill="1" applyBorder="1"/>
    <xf numFmtId="0" fontId="6" fillId="2" borderId="3" xfId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3" borderId="1" xfId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4" borderId="0" xfId="4" applyFont="1" applyFill="1" applyAlignment="1">
      <alignment horizontal="center"/>
    </xf>
    <xf numFmtId="0" fontId="6" fillId="4" borderId="0" xfId="4" applyFont="1" applyFill="1" applyAlignment="1">
      <alignment horizontal="center"/>
    </xf>
    <xf numFmtId="0" fontId="1" fillId="4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6">
    <cellStyle name="Normal" xfId="0" builtinId="0"/>
    <cellStyle name="Normal 2 3 2" xfId="1"/>
    <cellStyle name="Normal 2 3 2 2" xfId="2"/>
    <cellStyle name="Normal 3" xfId="3"/>
    <cellStyle name="Normal 6 2" xfId="4"/>
    <cellStyle name="Normal 6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mail%20(e)\EXPORT%20DOCS\Wisteria\2013\FASHION%20lINQ%20%20_%20504LCA1303620\Invoice-2014\INV%20-%203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der-com\KADER-21.01.2008\Documents%20and%20Settings\Administrator\My%20Documents\&#50577;&#49885;\AC-CND-P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han\E\TEMP\~005444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ohag/commercial%20dept/DOCUME~1/ADMINI~1/CONFIG~1/Temp/244N-B%20COPPEL%20PRE%20INV%20&amp;%20HANGER%20&amp;%20P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ohag/commercial%20dept/Documents%20and%20Settings/User/Desktop/spellnumber(En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der-com\KADER-21.01.2008\export%20docs\export%20docs\Invoice%20Export\inv-015%20LTD%20order%20sea%20ship%20REVI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36841DD\Packing%20list%20&amp;%20Invoice%20-%20108%20fem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\CURRENT%20DOCUMENTS\CURRENT%20DOCUMENTS\Invoice-2006\Invoice%20051-100-(2005-06)\065%20RKL-RN-04-006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alenlin\AppData\Local\Microsoft\Windows\Temporary%20Internet%20Files\Content.Outlook\F46VJYJX\WHY\Nts\NTS-CS210005-USA-SEA-LC(NO-QUOT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-317"/>
      <sheetName val="P39s97025"/>
      <sheetName val="P39s97058"/>
      <sheetName val="Appli"/>
      <sheetName val="Bill Of Exchange "/>
      <sheetName val="Ben Certificate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3(102)"/>
      <sheetName val="593(102)-Red"/>
      <sheetName val="434(349)"/>
      <sheetName val="651(131)"/>
      <sheetName val="689(102)"/>
      <sheetName val="658(431)"/>
      <sheetName val="693(80)"/>
      <sheetName val="444(431)"/>
      <sheetName val="610(213)"/>
      <sheetName val="424(334)"/>
      <sheetName val="AC-CND-P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ort Code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 DATA"/>
      <sheetName val="INVOICE"/>
      <sheetName val="HANGER INV"/>
      <sheetName val="PACKING LIST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IRST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woven,Knit"/>
      <sheetName val="I"/>
      <sheetName val="P"/>
      <sheetName val="DTLS P.LIST-1169711"/>
      <sheetName val="Mutiple Country Dec"/>
      <sheetName val="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- CAT"/>
      <sheetName val="PACKING LIST"/>
      <sheetName val="INVOICE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P-list (BANK)"/>
      <sheetName val="P-list (CUS) (2)"/>
      <sheetName val="P-list (CUS)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出貨通知單"/>
      <sheetName val="SI (2)"/>
      <sheetName val="CO"/>
      <sheetName val="PAG"/>
      <sheetName val="IV"/>
      <sheetName val="EQCS "/>
      <sheetName val="BS"/>
      <sheetName val="BC"/>
      <sheetName val="SCD"/>
      <sheetName val="出貨明細帳"/>
      <sheetName val="AF"/>
      <sheetName val="AF (2)"/>
      <sheetName val="AF (3)"/>
      <sheetName val="AF (4)"/>
      <sheetName val="AF (5)"/>
      <sheetName val="AF (6)"/>
      <sheetName val="AF (7)"/>
      <sheetName val="AF (8)"/>
      <sheetName val="AF (9)"/>
      <sheetName val="AF (10)"/>
      <sheetName val="AF (11)"/>
      <sheetName val="AF (12)"/>
      <sheetName val="AF (13)"/>
      <sheetName val="AF (14)"/>
      <sheetName val="AF (15)"/>
      <sheetName val="AF (16)"/>
      <sheetName val="AF (17)"/>
      <sheetName val="AF (18)"/>
      <sheetName val="AF (19)"/>
      <sheetName val="AF (20)"/>
      <sheetName val="AF (21)"/>
      <sheetName val="AF (22)"/>
      <sheetName val="AF (23)"/>
      <sheetName val="AF (24)"/>
      <sheetName val="AF (25)"/>
      <sheetName val="AF (26)"/>
      <sheetName val="AF (27)"/>
      <sheetName val="AF (28)"/>
      <sheetName val="AF (29)"/>
      <sheetName val="AF (30)"/>
      <sheetName val="AF (31)"/>
      <sheetName val="AF (32)"/>
      <sheetName val="AF (33)"/>
      <sheetName val="AF (34)"/>
      <sheetName val="AF (35)"/>
      <sheetName val="AF (36)"/>
      <sheetName val="AF (37)"/>
      <sheetName val="AF (38)"/>
      <sheetName val="AF (39)"/>
      <sheetName val="AF (40)"/>
      <sheetName val="AF (41)"/>
      <sheetName val="AF (42)"/>
      <sheetName val="AF (43)"/>
      <sheetName val="AF (44)"/>
      <sheetName val="AF (45)"/>
      <sheetName val="AF (46)"/>
      <sheetName val="AF (4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view="pageBreakPreview" zoomScaleNormal="100" workbookViewId="0">
      <selection activeCell="J23" sqref="J23"/>
    </sheetView>
  </sheetViews>
  <sheetFormatPr defaultColWidth="9" defaultRowHeight="12.75"/>
  <cols>
    <col min="1" max="1" width="12.7109375" style="5" customWidth="1"/>
    <col min="2" max="2" width="10.5703125" style="6" customWidth="1"/>
    <col min="3" max="3" width="7.7109375" style="6" customWidth="1"/>
    <col min="4" max="4" width="8.85546875" style="6" customWidth="1"/>
    <col min="5" max="5" width="11" style="6" customWidth="1"/>
    <col min="6" max="6" width="13.42578125" style="6" customWidth="1"/>
    <col min="7" max="15" width="7.28515625" style="6" customWidth="1"/>
    <col min="16" max="16" width="7.7109375" style="6" customWidth="1"/>
    <col min="17" max="17" width="9.5703125" style="6" customWidth="1"/>
    <col min="18" max="18" width="7.140625" style="6" customWidth="1"/>
    <col min="19" max="19" width="8.5703125" style="6" customWidth="1"/>
    <col min="20" max="20" width="8.85546875" style="6" customWidth="1"/>
    <col min="21" max="21" width="8.42578125" style="6" customWidth="1"/>
    <col min="22" max="22" width="9" style="6" customWidth="1"/>
    <col min="23" max="23" width="8.85546875" style="6" customWidth="1"/>
    <col min="24" max="24" width="7" style="6" customWidth="1"/>
    <col min="25" max="25" width="6.28515625" style="6" customWidth="1"/>
    <col min="26" max="26" width="7" style="6" customWidth="1"/>
    <col min="27" max="16384" width="9" style="5"/>
  </cols>
  <sheetData>
    <row r="1" spans="1:27" s="1" customFormat="1" ht="32.25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58"/>
      <c r="U1" s="58"/>
      <c r="V1" s="58"/>
      <c r="W1" s="58"/>
      <c r="X1" s="58"/>
      <c r="Y1" s="58"/>
      <c r="Z1" s="58"/>
      <c r="AA1" s="60"/>
    </row>
    <row r="2" spans="1:27" s="1" customFormat="1" ht="32.2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59"/>
      <c r="U2" s="59"/>
      <c r="V2" s="59"/>
      <c r="W2" s="59"/>
      <c r="X2" s="59"/>
      <c r="Y2" s="59"/>
      <c r="Z2" s="59"/>
      <c r="AA2" s="60"/>
    </row>
    <row r="3" spans="1:27" s="1" customFormat="1" ht="15" customHeight="1">
      <c r="A3" s="167" t="s">
        <v>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60"/>
      <c r="U3" s="60"/>
      <c r="V3" s="60"/>
      <c r="W3" s="60"/>
      <c r="X3" s="60"/>
      <c r="Y3" s="60"/>
      <c r="Z3" s="60"/>
      <c r="AA3" s="60"/>
    </row>
    <row r="4" spans="1:27" s="1" customFormat="1" ht="15.75" hidden="1">
      <c r="A4" s="152" t="s">
        <v>1</v>
      </c>
      <c r="B4" s="153"/>
      <c r="C4" s="154"/>
      <c r="D4" s="168"/>
      <c r="E4" s="169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51"/>
      <c r="U4" s="51"/>
      <c r="V4" s="61"/>
      <c r="W4" s="51"/>
      <c r="X4" s="51"/>
      <c r="Y4" s="51"/>
      <c r="Z4" s="51"/>
      <c r="AA4" s="61"/>
    </row>
    <row r="5" spans="1:27" s="2" customFormat="1" ht="15.75" hidden="1">
      <c r="A5" s="152" t="s">
        <v>2</v>
      </c>
      <c r="B5" s="153"/>
      <c r="C5" s="154"/>
      <c r="D5" s="155"/>
      <c r="E5" s="156"/>
      <c r="F5" s="12"/>
      <c r="G5" s="13"/>
      <c r="H5" s="13"/>
      <c r="I5" s="13"/>
      <c r="J5" s="13"/>
      <c r="K5" s="13"/>
      <c r="L5" s="13"/>
      <c r="M5" s="13"/>
      <c r="N5" s="51"/>
      <c r="O5" s="51"/>
      <c r="P5" s="51"/>
      <c r="Q5" s="51"/>
      <c r="R5" s="51"/>
      <c r="S5" s="53"/>
      <c r="T5" s="51"/>
      <c r="U5" s="51"/>
      <c r="V5" s="61"/>
      <c r="W5" s="51"/>
      <c r="X5" s="51"/>
      <c r="Y5" s="51"/>
      <c r="Z5" s="51"/>
      <c r="AA5" s="13"/>
    </row>
    <row r="6" spans="1:27" s="2" customFormat="1" ht="24" hidden="1" customHeight="1">
      <c r="A6" s="7" t="s">
        <v>3</v>
      </c>
      <c r="B6" s="8"/>
      <c r="C6" s="9"/>
      <c r="D6" s="162" t="s">
        <v>4</v>
      </c>
      <c r="E6" s="163"/>
      <c r="F6" s="12"/>
      <c r="G6" s="13"/>
      <c r="H6" s="13"/>
      <c r="I6" s="13"/>
      <c r="J6" s="13"/>
      <c r="K6" s="13"/>
      <c r="L6" s="13"/>
      <c r="M6" s="13"/>
      <c r="N6" s="51"/>
      <c r="O6" s="51"/>
      <c r="P6" s="51"/>
      <c r="Q6" s="51"/>
      <c r="R6" s="51"/>
      <c r="S6" s="53"/>
      <c r="T6" s="51"/>
      <c r="U6" s="51"/>
      <c r="V6" s="61"/>
      <c r="W6" s="51"/>
      <c r="X6" s="51"/>
      <c r="Y6" s="51"/>
      <c r="Z6" s="51"/>
      <c r="AA6" s="13"/>
    </row>
    <row r="7" spans="1:27" s="2" customFormat="1" ht="28.5" hidden="1" customHeight="1">
      <c r="A7" s="152" t="s">
        <v>5</v>
      </c>
      <c r="B7" s="153"/>
      <c r="C7" s="154"/>
      <c r="D7" s="164" t="s">
        <v>6</v>
      </c>
      <c r="E7" s="156"/>
      <c r="F7" s="12"/>
      <c r="G7" s="13"/>
      <c r="H7" s="13"/>
      <c r="I7" s="13"/>
      <c r="J7" s="13"/>
      <c r="K7" s="13"/>
      <c r="L7" s="13"/>
      <c r="M7" s="13"/>
      <c r="N7" s="51"/>
      <c r="O7" s="51"/>
      <c r="P7" s="51"/>
      <c r="Q7" s="51"/>
      <c r="R7" s="51"/>
      <c r="S7" s="53"/>
      <c r="T7" s="51"/>
      <c r="U7" s="51"/>
      <c r="V7" s="61"/>
      <c r="W7" s="51"/>
      <c r="X7" s="51"/>
      <c r="Y7" s="51"/>
      <c r="Z7" s="51"/>
      <c r="AA7" s="13"/>
    </row>
    <row r="8" spans="1:27" s="2" customFormat="1" ht="20.25" hidden="1" customHeight="1">
      <c r="A8" s="152" t="s">
        <v>7</v>
      </c>
      <c r="B8" s="153"/>
      <c r="C8" s="154"/>
      <c r="D8" s="155">
        <v>11031</v>
      </c>
      <c r="E8" s="156"/>
      <c r="F8" s="12"/>
      <c r="G8" s="13"/>
      <c r="H8" s="13"/>
      <c r="I8" s="13"/>
      <c r="J8" s="13"/>
      <c r="K8" s="13"/>
      <c r="L8" s="13"/>
      <c r="M8" s="13"/>
      <c r="N8" s="11"/>
      <c r="O8" s="11"/>
      <c r="P8" s="52"/>
      <c r="Q8" s="52"/>
      <c r="R8" s="54"/>
      <c r="S8" s="11"/>
      <c r="T8" s="52"/>
      <c r="U8" s="52"/>
      <c r="V8" s="52"/>
      <c r="W8" s="52"/>
      <c r="X8" s="52"/>
      <c r="Y8" s="52"/>
      <c r="Z8" s="52"/>
      <c r="AA8" s="13"/>
    </row>
    <row r="9" spans="1:27" s="2" customFormat="1" ht="15.75" hidden="1">
      <c r="A9" s="152" t="s">
        <v>8</v>
      </c>
      <c r="B9" s="153"/>
      <c r="C9" s="154"/>
      <c r="D9" s="155" t="s">
        <v>9</v>
      </c>
      <c r="E9" s="156"/>
      <c r="F9" s="12"/>
      <c r="G9" s="13"/>
      <c r="H9" s="13"/>
      <c r="I9" s="13"/>
      <c r="J9" s="13"/>
      <c r="K9" s="13"/>
      <c r="L9" s="13"/>
      <c r="M9" s="13"/>
      <c r="N9" s="53"/>
      <c r="O9" s="53"/>
      <c r="P9" s="54"/>
      <c r="Q9" s="54"/>
      <c r="R9" s="54"/>
      <c r="S9" s="51"/>
      <c r="T9" s="52"/>
      <c r="U9" s="52"/>
      <c r="V9" s="52"/>
      <c r="W9" s="52"/>
      <c r="X9" s="52"/>
      <c r="Y9" s="52"/>
      <c r="Z9" s="52"/>
      <c r="AA9" s="13"/>
    </row>
    <row r="10" spans="1:27" s="2" customFormat="1" ht="15.75" hidden="1">
      <c r="A10" s="152" t="s">
        <v>10</v>
      </c>
      <c r="B10" s="153"/>
      <c r="C10" s="154"/>
      <c r="D10" s="155">
        <v>25200</v>
      </c>
      <c r="E10" s="156"/>
      <c r="F10" s="12"/>
      <c r="G10" s="13"/>
      <c r="H10" s="13"/>
      <c r="I10" s="13"/>
      <c r="J10" s="13"/>
      <c r="K10" s="13"/>
      <c r="L10" s="13"/>
      <c r="M10" s="13"/>
      <c r="N10" s="53"/>
      <c r="O10" s="53"/>
      <c r="P10" s="54"/>
      <c r="Q10" s="54"/>
      <c r="R10" s="54"/>
      <c r="S10" s="51"/>
      <c r="T10" s="52"/>
      <c r="U10" s="52"/>
      <c r="V10" s="52"/>
      <c r="W10" s="52"/>
      <c r="X10" s="52"/>
      <c r="Y10" s="52"/>
      <c r="Z10" s="52"/>
      <c r="AA10" s="13"/>
    </row>
    <row r="11" spans="1:27" s="2" customFormat="1" ht="15.75" hidden="1">
      <c r="A11" s="152" t="s">
        <v>11</v>
      </c>
      <c r="B11" s="153"/>
      <c r="C11" s="154"/>
      <c r="D11" s="155">
        <f>S89</f>
        <v>34018</v>
      </c>
      <c r="E11" s="156"/>
      <c r="F11" s="12"/>
      <c r="G11" s="13"/>
      <c r="H11" s="13"/>
      <c r="I11" s="13"/>
      <c r="J11" s="13"/>
      <c r="K11" s="13"/>
      <c r="L11" s="13"/>
      <c r="M11" s="13"/>
      <c r="N11" s="53"/>
      <c r="O11" s="53"/>
      <c r="P11" s="54"/>
      <c r="Q11" s="54"/>
      <c r="R11" s="54"/>
      <c r="S11" s="51"/>
      <c r="T11" s="52"/>
      <c r="U11" s="52"/>
      <c r="V11" s="52"/>
      <c r="W11" s="52"/>
      <c r="X11" s="52"/>
      <c r="Y11" s="52"/>
      <c r="Z11" s="52"/>
      <c r="AA11" s="13"/>
    </row>
    <row r="12" spans="1:27" s="2" customFormat="1" ht="18.75" hidden="1" customHeight="1">
      <c r="A12" s="152" t="s">
        <v>12</v>
      </c>
      <c r="B12" s="153"/>
      <c r="C12" s="154"/>
      <c r="D12" s="155">
        <f>D11-D10</f>
        <v>8818</v>
      </c>
      <c r="E12" s="156"/>
      <c r="F12" s="12"/>
      <c r="G12" s="13"/>
      <c r="H12" s="13"/>
      <c r="I12" s="13"/>
      <c r="J12" s="13"/>
      <c r="K12" s="13"/>
      <c r="L12" s="13"/>
      <c r="M12" s="13"/>
      <c r="N12" s="11"/>
      <c r="O12" s="11"/>
      <c r="P12" s="52"/>
      <c r="Q12" s="52"/>
      <c r="R12" s="54"/>
      <c r="S12" s="52"/>
      <c r="T12" s="52"/>
      <c r="U12" s="52"/>
      <c r="V12" s="52"/>
      <c r="W12" s="52"/>
      <c r="X12" s="52"/>
      <c r="Y12" s="52"/>
      <c r="Z12" s="52"/>
      <c r="AA12" s="13"/>
    </row>
    <row r="13" spans="1:27" s="2" customFormat="1" ht="18.75" hidden="1" customHeight="1">
      <c r="A13" s="152" t="s">
        <v>13</v>
      </c>
      <c r="B13" s="153"/>
      <c r="C13" s="154"/>
      <c r="D13" s="155">
        <f>E89</f>
        <v>1421</v>
      </c>
      <c r="E13" s="156"/>
      <c r="F13" s="12"/>
      <c r="G13" s="13"/>
      <c r="H13" s="13"/>
      <c r="I13" s="13"/>
      <c r="J13" s="13"/>
      <c r="K13" s="13"/>
      <c r="L13" s="13"/>
      <c r="M13" s="13"/>
      <c r="N13" s="53"/>
      <c r="O13" s="53"/>
      <c r="P13" s="54"/>
      <c r="Q13" s="54"/>
      <c r="R13" s="54"/>
      <c r="S13" s="62"/>
      <c r="T13" s="62"/>
      <c r="U13" s="62"/>
      <c r="V13" s="62"/>
      <c r="W13" s="62"/>
      <c r="X13" s="62"/>
      <c r="Y13" s="62"/>
      <c r="Z13" s="62"/>
      <c r="AA13" s="13"/>
    </row>
    <row r="14" spans="1:27" s="2" customFormat="1" ht="18.75" hidden="1" customHeight="1">
      <c r="A14" s="157" t="s">
        <v>14</v>
      </c>
      <c r="B14" s="158"/>
      <c r="C14" s="159"/>
      <c r="D14" s="160">
        <f>AA89</f>
        <v>73.822299423177796</v>
      </c>
      <c r="E14" s="161"/>
      <c r="F14" s="14"/>
      <c r="N14" s="55"/>
      <c r="O14" s="55"/>
      <c r="P14" s="56"/>
      <c r="Q14" s="56"/>
      <c r="R14" s="56"/>
      <c r="S14" s="63"/>
      <c r="T14" s="63"/>
      <c r="U14" s="63"/>
      <c r="V14" s="63"/>
      <c r="W14" s="63"/>
      <c r="X14" s="63"/>
      <c r="Y14" s="63"/>
      <c r="Z14" s="63"/>
    </row>
    <row r="15" spans="1:27" hidden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ht="20.25" customHeight="1">
      <c r="A16" s="141" t="s">
        <v>15</v>
      </c>
      <c r="B16" s="108" t="s">
        <v>16</v>
      </c>
      <c r="C16" s="108" t="s">
        <v>17</v>
      </c>
      <c r="D16" s="108"/>
      <c r="E16" s="108" t="s">
        <v>18</v>
      </c>
      <c r="F16" s="108" t="s">
        <v>19</v>
      </c>
      <c r="G16" s="140" t="s">
        <v>20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06" t="s">
        <v>21</v>
      </c>
      <c r="R16" s="106" t="s">
        <v>22</v>
      </c>
      <c r="S16" s="106" t="s">
        <v>23</v>
      </c>
      <c r="T16" s="106" t="s">
        <v>24</v>
      </c>
      <c r="U16" s="108" t="s">
        <v>25</v>
      </c>
      <c r="V16" s="106" t="s">
        <v>26</v>
      </c>
      <c r="W16" s="106" t="s">
        <v>27</v>
      </c>
      <c r="X16" s="106" t="s">
        <v>28</v>
      </c>
      <c r="Y16" s="106"/>
      <c r="Z16" s="106"/>
      <c r="AA16" s="117" t="s">
        <v>29</v>
      </c>
    </row>
    <row r="17" spans="1:27" ht="27.75" customHeight="1">
      <c r="A17" s="142"/>
      <c r="B17" s="107"/>
      <c r="C17" s="109"/>
      <c r="D17" s="109"/>
      <c r="E17" s="109"/>
      <c r="F17" s="109"/>
      <c r="G17" s="16" t="s">
        <v>30</v>
      </c>
      <c r="H17" s="16" t="s">
        <v>31</v>
      </c>
      <c r="I17" s="16" t="s">
        <v>32</v>
      </c>
      <c r="J17" s="16" t="s">
        <v>33</v>
      </c>
      <c r="K17" s="16" t="s">
        <v>34</v>
      </c>
      <c r="L17" s="16" t="s">
        <v>35</v>
      </c>
      <c r="M17" s="16" t="s">
        <v>36</v>
      </c>
      <c r="N17" s="16" t="s">
        <v>37</v>
      </c>
      <c r="O17" s="16" t="s">
        <v>38</v>
      </c>
      <c r="P17" s="16" t="s">
        <v>39</v>
      </c>
      <c r="Q17" s="129"/>
      <c r="R17" s="127"/>
      <c r="S17" s="109"/>
      <c r="T17" s="119"/>
      <c r="U17" s="107"/>
      <c r="V17" s="107"/>
      <c r="W17" s="107"/>
      <c r="X17" s="15" t="s">
        <v>40</v>
      </c>
      <c r="Y17" s="15" t="s">
        <v>41</v>
      </c>
      <c r="Z17" s="90" t="s">
        <v>42</v>
      </c>
      <c r="AA17" s="118"/>
    </row>
    <row r="18" spans="1:27" ht="15">
      <c r="A18" s="143" t="s">
        <v>43</v>
      </c>
      <c r="B18" s="149" t="s">
        <v>44</v>
      </c>
      <c r="C18" s="17">
        <v>1</v>
      </c>
      <c r="D18" s="18">
        <f>C18+E18-1</f>
        <v>47</v>
      </c>
      <c r="E18" s="18">
        <v>47</v>
      </c>
      <c r="F18" s="122" t="s">
        <v>45</v>
      </c>
      <c r="G18" s="19">
        <v>1</v>
      </c>
      <c r="H18" s="19">
        <v>1</v>
      </c>
      <c r="I18" s="19">
        <v>2</v>
      </c>
      <c r="J18" s="19">
        <v>1</v>
      </c>
      <c r="K18" s="19">
        <v>2</v>
      </c>
      <c r="L18" s="19">
        <v>1</v>
      </c>
      <c r="M18" s="19">
        <v>1</v>
      </c>
      <c r="N18" s="19">
        <v>1</v>
      </c>
      <c r="O18" s="19">
        <v>1</v>
      </c>
      <c r="P18" s="19">
        <v>1</v>
      </c>
      <c r="Q18" s="64">
        <f>SUM(G18:P18)</f>
        <v>12</v>
      </c>
      <c r="R18" s="64">
        <f>Q18*2</f>
        <v>24</v>
      </c>
      <c r="S18" s="65">
        <f>R18*E18</f>
        <v>1128</v>
      </c>
      <c r="T18" s="66">
        <f>U18-1.7</f>
        <v>13.2</v>
      </c>
      <c r="U18" s="67">
        <v>14.9</v>
      </c>
      <c r="V18" s="68">
        <f>T18*E18</f>
        <v>620.4</v>
      </c>
      <c r="W18" s="68">
        <f>U18*E18</f>
        <v>700.3</v>
      </c>
      <c r="X18" s="67">
        <v>24</v>
      </c>
      <c r="Y18" s="67">
        <v>17</v>
      </c>
      <c r="Z18" s="67">
        <v>8.5</v>
      </c>
      <c r="AA18" s="91">
        <f>X18*Y18*Z18/61024*E18</f>
        <v>2.6710146827477699</v>
      </c>
    </row>
    <row r="19" spans="1:27" ht="15">
      <c r="A19" s="144"/>
      <c r="B19" s="150"/>
      <c r="C19" s="20">
        <f>D18+1</f>
        <v>48</v>
      </c>
      <c r="D19" s="21">
        <f t="shared" ref="D19:D27" si="0">C19+E19-1</f>
        <v>49</v>
      </c>
      <c r="E19" s="21">
        <v>2</v>
      </c>
      <c r="F19" s="125"/>
      <c r="G19" s="23"/>
      <c r="H19" s="23">
        <v>1</v>
      </c>
      <c r="I19" s="23"/>
      <c r="J19" s="23">
        <v>1</v>
      </c>
      <c r="K19" s="23">
        <v>1</v>
      </c>
      <c r="L19" s="23">
        <v>6</v>
      </c>
      <c r="M19" s="23">
        <v>2</v>
      </c>
      <c r="N19" s="23">
        <v>3</v>
      </c>
      <c r="O19" s="23">
        <v>5</v>
      </c>
      <c r="P19" s="23">
        <v>5</v>
      </c>
      <c r="Q19" s="37">
        <f>SUM(G19:P19)</f>
        <v>24</v>
      </c>
      <c r="R19" s="37">
        <f>Q19*1</f>
        <v>24</v>
      </c>
      <c r="S19" s="69">
        <f>R19*E19</f>
        <v>48</v>
      </c>
      <c r="T19" s="66"/>
      <c r="U19" s="67"/>
      <c r="V19" s="68"/>
      <c r="W19" s="68"/>
      <c r="X19" s="67"/>
      <c r="Y19" s="67"/>
      <c r="Z19" s="67"/>
      <c r="AA19" s="91"/>
    </row>
    <row r="20" spans="1:27" ht="15">
      <c r="A20" s="144"/>
      <c r="B20" s="150"/>
      <c r="C20" s="20">
        <f>D19+1</f>
        <v>50</v>
      </c>
      <c r="D20" s="21">
        <f t="shared" si="0"/>
        <v>53</v>
      </c>
      <c r="E20" s="21">
        <v>4</v>
      </c>
      <c r="F20" s="123"/>
      <c r="G20" s="23"/>
      <c r="H20" s="23"/>
      <c r="I20" s="23">
        <v>20</v>
      </c>
      <c r="J20" s="23"/>
      <c r="K20" s="23">
        <v>20</v>
      </c>
      <c r="L20" s="23"/>
      <c r="M20" s="23">
        <v>10</v>
      </c>
      <c r="N20" s="23">
        <v>10</v>
      </c>
      <c r="O20" s="23">
        <v>10</v>
      </c>
      <c r="P20" s="23">
        <v>10</v>
      </c>
      <c r="Q20" s="37">
        <f>SUM(G20:P20)</f>
        <v>80</v>
      </c>
      <c r="R20" s="37">
        <f>Q20*1</f>
        <v>80</v>
      </c>
      <c r="S20" s="69">
        <v>80</v>
      </c>
      <c r="T20" s="66"/>
      <c r="U20" s="67"/>
      <c r="V20" s="68"/>
      <c r="W20" s="68"/>
      <c r="X20" s="67"/>
      <c r="Y20" s="67"/>
      <c r="Z20" s="67"/>
      <c r="AA20" s="91"/>
    </row>
    <row r="21" spans="1:27" ht="15">
      <c r="A21" s="144"/>
      <c r="B21" s="150"/>
      <c r="C21" s="17">
        <f t="shared" ref="C21:C27" si="1">D20+1</f>
        <v>54</v>
      </c>
      <c r="D21" s="18">
        <f t="shared" si="0"/>
        <v>134</v>
      </c>
      <c r="E21" s="18">
        <v>81</v>
      </c>
      <c r="F21" s="124" t="s">
        <v>46</v>
      </c>
      <c r="G21" s="19">
        <v>1</v>
      </c>
      <c r="H21" s="19">
        <v>1</v>
      </c>
      <c r="I21" s="19">
        <v>2</v>
      </c>
      <c r="J21" s="19">
        <v>1</v>
      </c>
      <c r="K21" s="19">
        <v>2</v>
      </c>
      <c r="L21" s="19">
        <v>1</v>
      </c>
      <c r="M21" s="19">
        <v>1</v>
      </c>
      <c r="N21" s="19">
        <v>1</v>
      </c>
      <c r="O21" s="19">
        <v>1</v>
      </c>
      <c r="P21" s="19">
        <v>1</v>
      </c>
      <c r="Q21" s="64">
        <f t="shared" ref="Q21:Q27" si="2">SUM(G21:P21)</f>
        <v>12</v>
      </c>
      <c r="R21" s="64">
        <f>Q21*2</f>
        <v>24</v>
      </c>
      <c r="S21" s="65">
        <f t="shared" ref="S21:S27" si="3">R21*E21</f>
        <v>1944</v>
      </c>
      <c r="T21" s="66">
        <f>U21-1.7</f>
        <v>12.9</v>
      </c>
      <c r="U21" s="67">
        <v>14.6</v>
      </c>
      <c r="V21" s="68">
        <f>T21*E21</f>
        <v>1044.9000000000001</v>
      </c>
      <c r="W21" s="68">
        <f>U21*E21</f>
        <v>1182.5999999999999</v>
      </c>
      <c r="X21" s="67">
        <v>24</v>
      </c>
      <c r="Y21" s="67">
        <v>17</v>
      </c>
      <c r="Z21" s="67">
        <v>8.5</v>
      </c>
      <c r="AA21" s="91">
        <f>X21*Y21*Z21/61024*E21</f>
        <v>4.60323807026744</v>
      </c>
    </row>
    <row r="22" spans="1:27" ht="15">
      <c r="A22" s="144"/>
      <c r="B22" s="150"/>
      <c r="C22" s="20">
        <f t="shared" si="1"/>
        <v>135</v>
      </c>
      <c r="D22" s="21">
        <f t="shared" si="0"/>
        <v>149</v>
      </c>
      <c r="E22" s="21">
        <v>15</v>
      </c>
      <c r="F22" s="126"/>
      <c r="G22" s="24">
        <v>2</v>
      </c>
      <c r="H22" s="24">
        <v>4</v>
      </c>
      <c r="I22" s="24">
        <v>3</v>
      </c>
      <c r="J22" s="24">
        <v>1</v>
      </c>
      <c r="K22" s="24">
        <v>3</v>
      </c>
      <c r="L22" s="24"/>
      <c r="M22" s="24">
        <v>2</v>
      </c>
      <c r="N22" s="24">
        <v>5</v>
      </c>
      <c r="O22" s="24">
        <v>2</v>
      </c>
      <c r="P22" s="24">
        <v>1</v>
      </c>
      <c r="Q22" s="70">
        <f t="shared" si="2"/>
        <v>23</v>
      </c>
      <c r="R22" s="70">
        <f>Q22*1</f>
        <v>23</v>
      </c>
      <c r="S22" s="71">
        <f t="shared" si="3"/>
        <v>345</v>
      </c>
      <c r="T22" s="66"/>
      <c r="U22" s="67"/>
      <c r="V22" s="68"/>
      <c r="W22" s="68"/>
      <c r="X22" s="67"/>
      <c r="Y22" s="67"/>
      <c r="Z22" s="67"/>
      <c r="AA22" s="91"/>
    </row>
    <row r="23" spans="1:27" ht="15">
      <c r="A23" s="144"/>
      <c r="B23" s="150"/>
      <c r="C23" s="17">
        <f t="shared" si="1"/>
        <v>150</v>
      </c>
      <c r="D23" s="18">
        <f t="shared" si="0"/>
        <v>239</v>
      </c>
      <c r="E23" s="18">
        <v>90</v>
      </c>
      <c r="F23" s="124" t="s">
        <v>47</v>
      </c>
      <c r="G23" s="19">
        <v>1</v>
      </c>
      <c r="H23" s="19">
        <v>1</v>
      </c>
      <c r="I23" s="19">
        <v>2</v>
      </c>
      <c r="J23" s="19">
        <v>1</v>
      </c>
      <c r="K23" s="19">
        <v>2</v>
      </c>
      <c r="L23" s="19">
        <v>1</v>
      </c>
      <c r="M23" s="19">
        <v>1</v>
      </c>
      <c r="N23" s="19">
        <v>1</v>
      </c>
      <c r="O23" s="19">
        <v>1</v>
      </c>
      <c r="P23" s="19">
        <v>1</v>
      </c>
      <c r="Q23" s="64">
        <f t="shared" si="2"/>
        <v>12</v>
      </c>
      <c r="R23" s="64">
        <f>Q23*2</f>
        <v>24</v>
      </c>
      <c r="S23" s="65">
        <f t="shared" si="3"/>
        <v>2160</v>
      </c>
      <c r="T23" s="66">
        <f>U23-1.7</f>
        <v>12.7</v>
      </c>
      <c r="U23" s="67">
        <v>14.4</v>
      </c>
      <c r="V23" s="68">
        <f>T23*E23</f>
        <v>1143</v>
      </c>
      <c r="W23" s="68">
        <f>U23*E23</f>
        <v>1296</v>
      </c>
      <c r="X23" s="67">
        <v>24</v>
      </c>
      <c r="Y23" s="67">
        <v>17</v>
      </c>
      <c r="Z23" s="67">
        <v>8.5</v>
      </c>
      <c r="AA23" s="91">
        <f>X23*Y23*Z23/61024*E23</f>
        <v>5.1147089669638204</v>
      </c>
    </row>
    <row r="24" spans="1:27" ht="15">
      <c r="A24" s="144"/>
      <c r="B24" s="150"/>
      <c r="C24" s="20">
        <f t="shared" si="1"/>
        <v>240</v>
      </c>
      <c r="D24" s="21">
        <f t="shared" si="0"/>
        <v>252</v>
      </c>
      <c r="E24" s="21">
        <v>13</v>
      </c>
      <c r="F24" s="126"/>
      <c r="G24" s="24">
        <v>1</v>
      </c>
      <c r="H24" s="24">
        <v>3</v>
      </c>
      <c r="I24" s="57">
        <v>8</v>
      </c>
      <c r="J24" s="24"/>
      <c r="K24" s="24">
        <v>6</v>
      </c>
      <c r="L24" s="24">
        <v>2</v>
      </c>
      <c r="M24" s="24">
        <v>2</v>
      </c>
      <c r="N24" s="24"/>
      <c r="O24" s="24">
        <v>1</v>
      </c>
      <c r="P24" s="24"/>
      <c r="Q24" s="70">
        <f t="shared" si="2"/>
        <v>23</v>
      </c>
      <c r="R24" s="70">
        <f>Q24*1</f>
        <v>23</v>
      </c>
      <c r="S24" s="71">
        <f t="shared" si="3"/>
        <v>299</v>
      </c>
      <c r="T24" s="66"/>
      <c r="U24" s="67"/>
      <c r="V24" s="68"/>
      <c r="W24" s="68"/>
      <c r="X24" s="67"/>
      <c r="Y24" s="67"/>
      <c r="Z24" s="67"/>
      <c r="AA24" s="91"/>
    </row>
    <row r="25" spans="1:27" ht="15">
      <c r="A25" s="144"/>
      <c r="B25" s="150"/>
      <c r="C25" s="17">
        <f t="shared" si="1"/>
        <v>253</v>
      </c>
      <c r="D25" s="18">
        <f t="shared" si="0"/>
        <v>275</v>
      </c>
      <c r="E25" s="18">
        <v>23</v>
      </c>
      <c r="F25" s="124" t="s">
        <v>48</v>
      </c>
      <c r="G25" s="19">
        <v>1</v>
      </c>
      <c r="H25" s="19">
        <v>1</v>
      </c>
      <c r="I25" s="19">
        <v>2</v>
      </c>
      <c r="J25" s="19">
        <v>1</v>
      </c>
      <c r="K25" s="19">
        <v>2</v>
      </c>
      <c r="L25" s="19">
        <v>1</v>
      </c>
      <c r="M25" s="19">
        <v>1</v>
      </c>
      <c r="N25" s="19">
        <v>1</v>
      </c>
      <c r="O25" s="19">
        <v>1</v>
      </c>
      <c r="P25" s="19">
        <v>1</v>
      </c>
      <c r="Q25" s="64">
        <f t="shared" si="2"/>
        <v>12</v>
      </c>
      <c r="R25" s="64">
        <f>Q25*2</f>
        <v>24</v>
      </c>
      <c r="S25" s="65">
        <f t="shared" si="3"/>
        <v>552</v>
      </c>
      <c r="T25" s="66">
        <f>U25-1.7</f>
        <v>12.7</v>
      </c>
      <c r="U25" s="67">
        <v>14.4</v>
      </c>
      <c r="V25" s="68">
        <f>T25*E25</f>
        <v>292.10000000000002</v>
      </c>
      <c r="W25" s="68">
        <f>U25*E25</f>
        <v>331.2</v>
      </c>
      <c r="X25" s="67">
        <v>24</v>
      </c>
      <c r="Y25" s="67">
        <v>17</v>
      </c>
      <c r="Z25" s="67">
        <v>8.5</v>
      </c>
      <c r="AA25" s="91">
        <f>X25*Y25*Z25/61024*E25</f>
        <v>1.3070922915574199</v>
      </c>
    </row>
    <row r="26" spans="1:27" ht="15">
      <c r="A26" s="144"/>
      <c r="B26" s="150"/>
      <c r="C26" s="25">
        <f t="shared" si="1"/>
        <v>276</v>
      </c>
      <c r="D26" s="26">
        <f t="shared" si="0"/>
        <v>277</v>
      </c>
      <c r="E26" s="27">
        <v>2</v>
      </c>
      <c r="F26" s="125"/>
      <c r="G26" s="28"/>
      <c r="H26" s="28"/>
      <c r="I26" s="28">
        <v>9</v>
      </c>
      <c r="J26" s="28">
        <v>2</v>
      </c>
      <c r="K26" s="28">
        <v>7</v>
      </c>
      <c r="L26" s="28">
        <v>2</v>
      </c>
      <c r="M26" s="28"/>
      <c r="N26" s="28"/>
      <c r="O26" s="28">
        <v>1</v>
      </c>
      <c r="P26" s="28"/>
      <c r="Q26" s="72">
        <f t="shared" si="2"/>
        <v>21</v>
      </c>
      <c r="R26" s="72">
        <f>Q26*1</f>
        <v>21</v>
      </c>
      <c r="S26" s="73">
        <f t="shared" si="3"/>
        <v>42</v>
      </c>
      <c r="T26" s="74"/>
      <c r="U26" s="75"/>
      <c r="V26" s="76"/>
      <c r="W26" s="76"/>
      <c r="X26" s="75"/>
      <c r="Y26" s="75"/>
      <c r="Z26" s="75"/>
      <c r="AA26" s="92"/>
    </row>
    <row r="27" spans="1:27" ht="15">
      <c r="A27" s="145"/>
      <c r="B27" s="151"/>
      <c r="C27" s="20">
        <f t="shared" si="1"/>
        <v>278</v>
      </c>
      <c r="D27" s="21">
        <f t="shared" si="0"/>
        <v>278</v>
      </c>
      <c r="E27" s="21">
        <v>1</v>
      </c>
      <c r="F27" s="126"/>
      <c r="G27" s="24"/>
      <c r="H27" s="24"/>
      <c r="I27" s="24"/>
      <c r="J27" s="24">
        <v>1</v>
      </c>
      <c r="K27" s="24">
        <v>1</v>
      </c>
      <c r="L27" s="24">
        <v>4</v>
      </c>
      <c r="M27" s="24"/>
      <c r="N27" s="24"/>
      <c r="O27" s="24"/>
      <c r="P27" s="24">
        <v>2</v>
      </c>
      <c r="Q27" s="70">
        <f t="shared" si="2"/>
        <v>8</v>
      </c>
      <c r="R27" s="70">
        <f>Q27*1</f>
        <v>8</v>
      </c>
      <c r="S27" s="71">
        <f t="shared" si="3"/>
        <v>8</v>
      </c>
      <c r="T27" s="74"/>
      <c r="U27" s="75"/>
      <c r="V27" s="76"/>
      <c r="W27" s="76"/>
      <c r="X27" s="75"/>
      <c r="Y27" s="75"/>
      <c r="Z27" s="75"/>
      <c r="AA27" s="92"/>
    </row>
    <row r="28" spans="1:27" s="3" customFormat="1">
      <c r="A28" s="131" t="s">
        <v>49</v>
      </c>
      <c r="B28" s="132"/>
      <c r="C28" s="30"/>
      <c r="D28" s="30"/>
      <c r="E28" s="31">
        <f>SUM(E18:E27)</f>
        <v>278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31">
        <f>SUM(S18:S27)</f>
        <v>6606</v>
      </c>
      <c r="T28" s="77"/>
      <c r="U28" s="77"/>
      <c r="V28" s="78">
        <f>SUM(V18:V25)</f>
        <v>3100.4</v>
      </c>
      <c r="W28" s="78">
        <f>SUM(W18:W25)</f>
        <v>3510.1</v>
      </c>
      <c r="X28" s="29"/>
      <c r="Y28" s="29"/>
      <c r="Z28" s="29"/>
      <c r="AA28" s="93">
        <f>SUM(AA18:AA25)</f>
        <v>13.6960540115364</v>
      </c>
    </row>
    <row r="29" spans="1:27" hidden="1">
      <c r="A29" s="32"/>
      <c r="B29" s="11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79"/>
      <c r="T29" s="113"/>
      <c r="U29" s="113"/>
      <c r="V29" s="33"/>
      <c r="W29" s="33"/>
      <c r="X29" s="80"/>
      <c r="Y29" s="80"/>
      <c r="Z29" s="115"/>
      <c r="AA29" s="94"/>
    </row>
    <row r="30" spans="1:27" hidden="1">
      <c r="A30" s="34"/>
      <c r="B30" s="113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81"/>
      <c r="T30" s="113"/>
      <c r="U30" s="113"/>
      <c r="V30" s="35"/>
      <c r="W30" s="35"/>
      <c r="X30" s="80"/>
      <c r="Y30" s="80"/>
      <c r="Z30" s="115"/>
      <c r="AA30" s="95"/>
    </row>
    <row r="31" spans="1:27" hidden="1">
      <c r="A31" s="36"/>
      <c r="B31" s="11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82"/>
      <c r="T31" s="114"/>
      <c r="U31" s="114"/>
      <c r="V31" s="37"/>
      <c r="W31" s="37"/>
      <c r="X31" s="83"/>
      <c r="Y31" s="83"/>
      <c r="Z31" s="116"/>
      <c r="AA31" s="95"/>
    </row>
    <row r="32" spans="1:27" hidden="1">
      <c r="A32" s="33"/>
      <c r="B32" s="38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79"/>
      <c r="T32" s="38"/>
      <c r="U32" s="38"/>
      <c r="V32" s="33"/>
      <c r="W32" s="33"/>
      <c r="X32" s="84"/>
      <c r="Y32" s="84"/>
      <c r="Z32" s="84"/>
      <c r="AA32" s="95"/>
    </row>
    <row r="33" spans="1:27" hidden="1">
      <c r="A33" s="35"/>
      <c r="B33" s="39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81"/>
      <c r="T33" s="39"/>
      <c r="U33" s="39"/>
      <c r="V33" s="35"/>
      <c r="W33" s="35"/>
      <c r="X33" s="40"/>
      <c r="Y33" s="40"/>
      <c r="Z33" s="40"/>
      <c r="AA33" s="95"/>
    </row>
    <row r="34" spans="1:27" hidden="1">
      <c r="A34" s="35"/>
      <c r="B34" s="35"/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35"/>
      <c r="S34" s="85"/>
      <c r="T34" s="35"/>
      <c r="U34" s="35"/>
      <c r="V34" s="35"/>
      <c r="W34" s="35"/>
      <c r="X34" s="40"/>
      <c r="Y34" s="40"/>
      <c r="Z34" s="40"/>
      <c r="AA34" s="95"/>
    </row>
    <row r="35" spans="1:27">
      <c r="A35" s="41" t="s">
        <v>50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96"/>
    </row>
    <row r="36" spans="1:27" ht="16.5" customHeight="1">
      <c r="A36" s="141" t="s">
        <v>15</v>
      </c>
      <c r="B36" s="108" t="s">
        <v>16</v>
      </c>
      <c r="C36" s="108" t="s">
        <v>17</v>
      </c>
      <c r="D36" s="108"/>
      <c r="E36" s="108" t="s">
        <v>18</v>
      </c>
      <c r="F36" s="108" t="s">
        <v>19</v>
      </c>
      <c r="G36" s="140" t="s">
        <v>20</v>
      </c>
      <c r="H36" s="140"/>
      <c r="I36" s="140"/>
      <c r="J36" s="140"/>
      <c r="K36" s="140"/>
      <c r="L36" s="140"/>
      <c r="M36" s="140"/>
      <c r="N36" s="140"/>
      <c r="O36" s="140"/>
      <c r="P36" s="140"/>
      <c r="Q36" s="106" t="s">
        <v>21</v>
      </c>
      <c r="R36" s="106" t="s">
        <v>22</v>
      </c>
      <c r="S36" s="106" t="s">
        <v>23</v>
      </c>
      <c r="T36" s="106" t="s">
        <v>24</v>
      </c>
      <c r="U36" s="108" t="s">
        <v>25</v>
      </c>
      <c r="V36" s="106" t="s">
        <v>26</v>
      </c>
      <c r="W36" s="106" t="s">
        <v>27</v>
      </c>
      <c r="X36" s="106" t="s">
        <v>28</v>
      </c>
      <c r="Y36" s="106"/>
      <c r="Z36" s="106"/>
      <c r="AA36" s="117" t="s">
        <v>29</v>
      </c>
    </row>
    <row r="37" spans="1:27" ht="18" customHeight="1">
      <c r="A37" s="142"/>
      <c r="B37" s="107"/>
      <c r="C37" s="109"/>
      <c r="D37" s="109"/>
      <c r="E37" s="109"/>
      <c r="F37" s="109"/>
      <c r="G37" s="16" t="s">
        <v>51</v>
      </c>
      <c r="H37" s="16" t="s">
        <v>52</v>
      </c>
      <c r="I37" s="16" t="s">
        <v>30</v>
      </c>
      <c r="J37" s="16" t="s">
        <v>53</v>
      </c>
      <c r="K37" s="16" t="s">
        <v>31</v>
      </c>
      <c r="L37" s="16" t="s">
        <v>54</v>
      </c>
      <c r="M37" s="16" t="s">
        <v>33</v>
      </c>
      <c r="N37" s="16" t="s">
        <v>55</v>
      </c>
      <c r="O37" s="16" t="s">
        <v>35</v>
      </c>
      <c r="P37" s="16"/>
      <c r="Q37" s="129"/>
      <c r="R37" s="127"/>
      <c r="S37" s="109"/>
      <c r="T37" s="119"/>
      <c r="U37" s="107"/>
      <c r="V37" s="107"/>
      <c r="W37" s="107"/>
      <c r="X37" s="15" t="s">
        <v>40</v>
      </c>
      <c r="Y37" s="15" t="s">
        <v>41</v>
      </c>
      <c r="Z37" s="90" t="s">
        <v>42</v>
      </c>
      <c r="AA37" s="118"/>
    </row>
    <row r="38" spans="1:27" ht="15">
      <c r="A38" s="143" t="s">
        <v>43</v>
      </c>
      <c r="B38" s="146" t="s">
        <v>56</v>
      </c>
      <c r="C38" s="17">
        <f>D27+1</f>
        <v>279</v>
      </c>
      <c r="D38" s="18">
        <f>C38+E38-1</f>
        <v>373</v>
      </c>
      <c r="E38" s="18">
        <v>95</v>
      </c>
      <c r="F38" s="43" t="s">
        <v>45</v>
      </c>
      <c r="G38" s="19">
        <v>1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9">
        <v>1</v>
      </c>
      <c r="N38" s="19">
        <v>1</v>
      </c>
      <c r="O38" s="19">
        <v>1</v>
      </c>
      <c r="P38" s="19"/>
      <c r="Q38" s="64">
        <f>SUM(G38:P38)</f>
        <v>12</v>
      </c>
      <c r="R38" s="64">
        <f>Q38*2</f>
        <v>24</v>
      </c>
      <c r="S38" s="65">
        <f>R38*E38</f>
        <v>2280</v>
      </c>
      <c r="T38" s="66">
        <f>U38-1.7</f>
        <v>13.2</v>
      </c>
      <c r="U38" s="67">
        <v>14.9</v>
      </c>
      <c r="V38" s="68">
        <f>T38*E38</f>
        <v>1254</v>
      </c>
      <c r="W38" s="68">
        <f>U38*E38</f>
        <v>1415.5</v>
      </c>
      <c r="X38" s="67">
        <v>24</v>
      </c>
      <c r="Y38" s="67">
        <v>17</v>
      </c>
      <c r="Z38" s="67">
        <v>8.5</v>
      </c>
      <c r="AA38" s="91">
        <f t="shared" ref="AA38:AA45" si="4">X38*Y38*Z38/61024*E38</f>
        <v>5.3988594651284698</v>
      </c>
    </row>
    <row r="39" spans="1:27" ht="15">
      <c r="A39" s="144"/>
      <c r="B39" s="147"/>
      <c r="C39" s="20">
        <f>D38+1</f>
        <v>374</v>
      </c>
      <c r="D39" s="21">
        <f t="shared" ref="D39:D47" si="5">C39+E39-1</f>
        <v>374</v>
      </c>
      <c r="E39" s="21">
        <v>1</v>
      </c>
      <c r="F39" s="44"/>
      <c r="G39" s="23">
        <v>7</v>
      </c>
      <c r="H39" s="23">
        <v>10</v>
      </c>
      <c r="I39" s="23"/>
      <c r="J39" s="23">
        <v>10</v>
      </c>
      <c r="K39" s="23"/>
      <c r="L39" s="23">
        <v>2</v>
      </c>
      <c r="M39" s="23">
        <v>13</v>
      </c>
      <c r="N39" s="23"/>
      <c r="O39" s="23"/>
      <c r="P39" s="23"/>
      <c r="Q39" s="37">
        <f>SUM(G39:P39)</f>
        <v>42</v>
      </c>
      <c r="R39" s="37">
        <f>Q39*1</f>
        <v>42</v>
      </c>
      <c r="S39" s="69">
        <f t="shared" ref="S39:S47" si="6">R39*E39</f>
        <v>42</v>
      </c>
      <c r="T39" s="66"/>
      <c r="U39" s="67"/>
      <c r="V39" s="68"/>
      <c r="W39" s="68"/>
      <c r="X39" s="67"/>
      <c r="Y39" s="67"/>
      <c r="Z39" s="67"/>
      <c r="AA39" s="91"/>
    </row>
    <row r="40" spans="1:27" ht="15">
      <c r="A40" s="144"/>
      <c r="B40" s="147"/>
      <c r="C40" s="20">
        <f>D39+1</f>
        <v>375</v>
      </c>
      <c r="D40" s="21">
        <f t="shared" si="5"/>
        <v>374</v>
      </c>
      <c r="E40" s="45"/>
      <c r="F40" s="22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86"/>
      <c r="R40" s="86"/>
      <c r="S40" s="87"/>
      <c r="T40" s="66"/>
      <c r="U40" s="67"/>
      <c r="V40" s="68"/>
      <c r="W40" s="68"/>
      <c r="X40" s="67"/>
      <c r="Y40" s="67"/>
      <c r="Z40" s="67"/>
      <c r="AA40" s="91"/>
    </row>
    <row r="41" spans="1:27" ht="15">
      <c r="A41" s="144"/>
      <c r="B41" s="147"/>
      <c r="C41" s="17">
        <f>D39+1</f>
        <v>375</v>
      </c>
      <c r="D41" s="18">
        <f t="shared" si="5"/>
        <v>513</v>
      </c>
      <c r="E41" s="18">
        <v>139</v>
      </c>
      <c r="F41" s="124" t="s">
        <v>46</v>
      </c>
      <c r="G41" s="19">
        <v>1</v>
      </c>
      <c r="H41" s="19">
        <v>1</v>
      </c>
      <c r="I41" s="19">
        <v>1</v>
      </c>
      <c r="J41" s="19">
        <v>2</v>
      </c>
      <c r="K41" s="19">
        <v>2</v>
      </c>
      <c r="L41" s="19">
        <v>2</v>
      </c>
      <c r="M41" s="19">
        <v>1</v>
      </c>
      <c r="N41" s="19">
        <v>1</v>
      </c>
      <c r="O41" s="19">
        <v>1</v>
      </c>
      <c r="P41" s="19"/>
      <c r="Q41" s="64">
        <f t="shared" ref="Q41:Q47" si="7">SUM(G41:P41)</f>
        <v>12</v>
      </c>
      <c r="R41" s="64">
        <f>Q41*2</f>
        <v>24</v>
      </c>
      <c r="S41" s="65">
        <f t="shared" si="6"/>
        <v>3336</v>
      </c>
      <c r="T41" s="66">
        <f>U41-1.7</f>
        <v>12.9</v>
      </c>
      <c r="U41" s="67">
        <v>14.6</v>
      </c>
      <c r="V41" s="68">
        <f>T41*E41</f>
        <v>1793.1</v>
      </c>
      <c r="W41" s="68">
        <f>U41*E41</f>
        <v>2029.4</v>
      </c>
      <c r="X41" s="67">
        <v>24</v>
      </c>
      <c r="Y41" s="67">
        <v>17</v>
      </c>
      <c r="Z41" s="67">
        <v>8.5</v>
      </c>
      <c r="AA41" s="91">
        <f t="shared" si="4"/>
        <v>7.8993838489774504</v>
      </c>
    </row>
    <row r="42" spans="1:27" ht="15">
      <c r="A42" s="144"/>
      <c r="B42" s="147"/>
      <c r="C42" s="20">
        <f t="shared" ref="C42:C47" si="8">D41+1</f>
        <v>514</v>
      </c>
      <c r="D42" s="21">
        <f t="shared" si="5"/>
        <v>518</v>
      </c>
      <c r="E42" s="21">
        <v>5</v>
      </c>
      <c r="F42" s="126"/>
      <c r="G42" s="24">
        <v>6</v>
      </c>
      <c r="H42" s="24">
        <v>2</v>
      </c>
      <c r="I42" s="24"/>
      <c r="J42" s="24">
        <v>10</v>
      </c>
      <c r="K42" s="24"/>
      <c r="L42" s="24">
        <v>3</v>
      </c>
      <c r="M42" s="24"/>
      <c r="N42" s="24">
        <v>3</v>
      </c>
      <c r="O42" s="24"/>
      <c r="P42" s="24"/>
      <c r="Q42" s="70">
        <f t="shared" si="7"/>
        <v>24</v>
      </c>
      <c r="R42" s="70">
        <f>Q42*1</f>
        <v>24</v>
      </c>
      <c r="S42" s="71">
        <f t="shared" si="6"/>
        <v>120</v>
      </c>
      <c r="T42" s="66"/>
      <c r="U42" s="67"/>
      <c r="V42" s="68"/>
      <c r="W42" s="68"/>
      <c r="X42" s="67"/>
      <c r="Y42" s="67"/>
      <c r="Z42" s="67"/>
      <c r="AA42" s="91"/>
    </row>
    <row r="43" spans="1:27" ht="15">
      <c r="A43" s="144"/>
      <c r="B43" s="147"/>
      <c r="C43" s="17">
        <f t="shared" si="8"/>
        <v>519</v>
      </c>
      <c r="D43" s="18">
        <f t="shared" si="5"/>
        <v>599</v>
      </c>
      <c r="E43" s="18">
        <v>81</v>
      </c>
      <c r="F43" s="124" t="s">
        <v>47</v>
      </c>
      <c r="G43" s="19">
        <v>1</v>
      </c>
      <c r="H43" s="19">
        <v>1</v>
      </c>
      <c r="I43" s="19">
        <v>1</v>
      </c>
      <c r="J43" s="19">
        <v>2</v>
      </c>
      <c r="K43" s="19">
        <v>2</v>
      </c>
      <c r="L43" s="19">
        <v>2</v>
      </c>
      <c r="M43" s="19">
        <v>1</v>
      </c>
      <c r="N43" s="19">
        <v>1</v>
      </c>
      <c r="O43" s="19">
        <v>1</v>
      </c>
      <c r="P43" s="19"/>
      <c r="Q43" s="64">
        <f t="shared" si="7"/>
        <v>12</v>
      </c>
      <c r="R43" s="64">
        <f>Q43*2</f>
        <v>24</v>
      </c>
      <c r="S43" s="65">
        <f t="shared" si="6"/>
        <v>1944</v>
      </c>
      <c r="T43" s="66">
        <f>U43-1.7</f>
        <v>12.7</v>
      </c>
      <c r="U43" s="67">
        <v>14.4</v>
      </c>
      <c r="V43" s="68">
        <f>T43*E43</f>
        <v>1028.7</v>
      </c>
      <c r="W43" s="68">
        <f>U43*E43</f>
        <v>1166.4000000000001</v>
      </c>
      <c r="X43" s="67">
        <v>24</v>
      </c>
      <c r="Y43" s="67">
        <v>17</v>
      </c>
      <c r="Z43" s="67">
        <v>8.5</v>
      </c>
      <c r="AA43" s="91">
        <f t="shared" si="4"/>
        <v>4.60323807026744</v>
      </c>
    </row>
    <row r="44" spans="1:27" ht="15">
      <c r="A44" s="144"/>
      <c r="B44" s="147"/>
      <c r="C44" s="20">
        <f t="shared" si="8"/>
        <v>600</v>
      </c>
      <c r="D44" s="21">
        <f t="shared" si="5"/>
        <v>604</v>
      </c>
      <c r="E44" s="21">
        <v>5</v>
      </c>
      <c r="F44" s="126"/>
      <c r="G44" s="24"/>
      <c r="H44" s="24">
        <v>11</v>
      </c>
      <c r="I44" s="24">
        <v>9</v>
      </c>
      <c r="J44" s="24">
        <v>1</v>
      </c>
      <c r="K44" s="24">
        <v>60</v>
      </c>
      <c r="L44" s="24">
        <v>6</v>
      </c>
      <c r="M44" s="24"/>
      <c r="N44" s="24">
        <v>43</v>
      </c>
      <c r="O44" s="24"/>
      <c r="P44" s="24"/>
      <c r="Q44" s="70">
        <f t="shared" si="7"/>
        <v>130</v>
      </c>
      <c r="R44" s="70">
        <f>Q44*1</f>
        <v>130</v>
      </c>
      <c r="S44" s="71">
        <v>130</v>
      </c>
      <c r="T44" s="66"/>
      <c r="U44" s="67"/>
      <c r="V44" s="68"/>
      <c r="W44" s="68"/>
      <c r="X44" s="67"/>
      <c r="Y44" s="67"/>
      <c r="Z44" s="67"/>
      <c r="AA44" s="91"/>
    </row>
    <row r="45" spans="1:27" ht="15">
      <c r="A45" s="144"/>
      <c r="B45" s="147"/>
      <c r="C45" s="17">
        <f t="shared" si="8"/>
        <v>605</v>
      </c>
      <c r="D45" s="18">
        <f t="shared" si="5"/>
        <v>692</v>
      </c>
      <c r="E45" s="18">
        <v>88</v>
      </c>
      <c r="F45" s="124" t="s">
        <v>48</v>
      </c>
      <c r="G45" s="19">
        <v>1</v>
      </c>
      <c r="H45" s="19">
        <v>1</v>
      </c>
      <c r="I45" s="19">
        <v>1</v>
      </c>
      <c r="J45" s="19">
        <v>2</v>
      </c>
      <c r="K45" s="19">
        <v>2</v>
      </c>
      <c r="L45" s="19">
        <v>2</v>
      </c>
      <c r="M45" s="19">
        <v>1</v>
      </c>
      <c r="N45" s="19">
        <v>1</v>
      </c>
      <c r="O45" s="19">
        <v>1</v>
      </c>
      <c r="P45" s="19"/>
      <c r="Q45" s="64">
        <f t="shared" si="7"/>
        <v>12</v>
      </c>
      <c r="R45" s="64">
        <f>Q45*2</f>
        <v>24</v>
      </c>
      <c r="S45" s="65">
        <f t="shared" si="6"/>
        <v>2112</v>
      </c>
      <c r="T45" s="66">
        <f>U45-1.7</f>
        <v>12.7</v>
      </c>
      <c r="U45" s="67">
        <v>14.4</v>
      </c>
      <c r="V45" s="68">
        <f>T45*E45</f>
        <v>1117.5999999999999</v>
      </c>
      <c r="W45" s="68">
        <f>U45*E45</f>
        <v>1267.2</v>
      </c>
      <c r="X45" s="67">
        <v>24</v>
      </c>
      <c r="Y45" s="67">
        <v>17</v>
      </c>
      <c r="Z45" s="67">
        <v>8.5</v>
      </c>
      <c r="AA45" s="91">
        <f t="shared" si="4"/>
        <v>5.0010487676979496</v>
      </c>
    </row>
    <row r="46" spans="1:27" ht="15">
      <c r="A46" s="144"/>
      <c r="B46" s="147"/>
      <c r="C46" s="25">
        <f t="shared" si="8"/>
        <v>693</v>
      </c>
      <c r="D46" s="26">
        <f t="shared" si="5"/>
        <v>696</v>
      </c>
      <c r="E46" s="27">
        <v>4</v>
      </c>
      <c r="F46" s="125"/>
      <c r="G46" s="28">
        <v>16</v>
      </c>
      <c r="H46" s="28">
        <v>9</v>
      </c>
      <c r="I46" s="28">
        <v>15</v>
      </c>
      <c r="J46" s="28"/>
      <c r="K46" s="28">
        <v>18</v>
      </c>
      <c r="L46" s="28"/>
      <c r="M46" s="28">
        <v>30</v>
      </c>
      <c r="N46" s="28">
        <v>11</v>
      </c>
      <c r="O46" s="28"/>
      <c r="P46" s="28"/>
      <c r="Q46" s="72">
        <f t="shared" si="7"/>
        <v>99</v>
      </c>
      <c r="R46" s="72">
        <f>Q46*1</f>
        <v>99</v>
      </c>
      <c r="S46" s="73">
        <v>99</v>
      </c>
      <c r="T46" s="74"/>
      <c r="U46" s="75"/>
      <c r="V46" s="76"/>
      <c r="W46" s="76"/>
      <c r="X46" s="75"/>
      <c r="Y46" s="75"/>
      <c r="Z46" s="75"/>
      <c r="AA46" s="92"/>
    </row>
    <row r="47" spans="1:27" ht="15">
      <c r="A47" s="145"/>
      <c r="B47" s="148"/>
      <c r="C47" s="20">
        <f t="shared" si="8"/>
        <v>697</v>
      </c>
      <c r="D47" s="21">
        <f t="shared" si="5"/>
        <v>696</v>
      </c>
      <c r="E47" s="21"/>
      <c r="F47" s="126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70">
        <f t="shared" si="7"/>
        <v>0</v>
      </c>
      <c r="R47" s="70">
        <f>Q47*1</f>
        <v>0</v>
      </c>
      <c r="S47" s="71">
        <f t="shared" si="6"/>
        <v>0</v>
      </c>
      <c r="T47" s="74"/>
      <c r="U47" s="75"/>
      <c r="V47" s="76"/>
      <c r="W47" s="76"/>
      <c r="X47" s="75"/>
      <c r="Y47" s="75"/>
      <c r="Z47" s="75"/>
      <c r="AA47" s="92"/>
    </row>
    <row r="48" spans="1:27">
      <c r="A48" s="131" t="s">
        <v>49</v>
      </c>
      <c r="B48" s="132"/>
      <c r="C48" s="30"/>
      <c r="D48" s="30"/>
      <c r="E48" s="31">
        <f>SUM(E38:E47)</f>
        <v>418</v>
      </c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31">
        <f>SUM(S38:S47)</f>
        <v>10063</v>
      </c>
      <c r="T48" s="77"/>
      <c r="U48" s="77"/>
      <c r="V48" s="78">
        <f>SUM(V38:V45)</f>
        <v>5193.3999999999996</v>
      </c>
      <c r="W48" s="78">
        <f>SUM(W38:W45)</f>
        <v>5878.5</v>
      </c>
      <c r="X48" s="29"/>
      <c r="Y48" s="29"/>
      <c r="Z48" s="29"/>
      <c r="AA48" s="93">
        <f>SUM(AA38:AA45)</f>
        <v>22.9025301520713</v>
      </c>
    </row>
    <row r="49" spans="1:27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97"/>
    </row>
    <row r="50" spans="1:27" ht="15" customHeight="1">
      <c r="A50" s="141" t="s">
        <v>15</v>
      </c>
      <c r="B50" s="108" t="s">
        <v>16</v>
      </c>
      <c r="C50" s="108" t="s">
        <v>17</v>
      </c>
      <c r="D50" s="108"/>
      <c r="E50" s="108" t="s">
        <v>18</v>
      </c>
      <c r="F50" s="108" t="s">
        <v>19</v>
      </c>
      <c r="G50" s="140" t="s">
        <v>20</v>
      </c>
      <c r="H50" s="140"/>
      <c r="I50" s="140"/>
      <c r="J50" s="140"/>
      <c r="K50" s="140"/>
      <c r="L50" s="140"/>
      <c r="M50" s="140"/>
      <c r="N50" s="140"/>
      <c r="O50" s="140"/>
      <c r="P50" s="140"/>
      <c r="Q50" s="106" t="s">
        <v>21</v>
      </c>
      <c r="R50" s="106" t="s">
        <v>22</v>
      </c>
      <c r="S50" s="106" t="s">
        <v>23</v>
      </c>
      <c r="T50" s="106" t="s">
        <v>24</v>
      </c>
      <c r="U50" s="108" t="s">
        <v>25</v>
      </c>
      <c r="V50" s="106" t="s">
        <v>26</v>
      </c>
      <c r="W50" s="106" t="s">
        <v>27</v>
      </c>
      <c r="X50" s="106" t="s">
        <v>28</v>
      </c>
      <c r="Y50" s="106"/>
      <c r="Z50" s="106"/>
      <c r="AA50" s="117" t="s">
        <v>29</v>
      </c>
    </row>
    <row r="51" spans="1:27">
      <c r="A51" s="142"/>
      <c r="B51" s="107"/>
      <c r="C51" s="109"/>
      <c r="D51" s="109"/>
      <c r="E51" s="109"/>
      <c r="F51" s="109"/>
      <c r="G51" s="16" t="s">
        <v>30</v>
      </c>
      <c r="H51" s="16" t="s">
        <v>31</v>
      </c>
      <c r="I51" s="16" t="s">
        <v>32</v>
      </c>
      <c r="J51" s="16" t="s">
        <v>33</v>
      </c>
      <c r="K51" s="16" t="s">
        <v>34</v>
      </c>
      <c r="L51" s="16" t="s">
        <v>35</v>
      </c>
      <c r="M51" s="16" t="s">
        <v>36</v>
      </c>
      <c r="N51" s="16" t="s">
        <v>37</v>
      </c>
      <c r="O51" s="16" t="s">
        <v>38</v>
      </c>
      <c r="P51" s="16" t="s">
        <v>39</v>
      </c>
      <c r="Q51" s="129"/>
      <c r="R51" s="127"/>
      <c r="S51" s="109"/>
      <c r="T51" s="119"/>
      <c r="U51" s="107"/>
      <c r="V51" s="107"/>
      <c r="W51" s="107"/>
      <c r="X51" s="15" t="s">
        <v>40</v>
      </c>
      <c r="Y51" s="15" t="s">
        <v>41</v>
      </c>
      <c r="Z51" s="90" t="s">
        <v>42</v>
      </c>
      <c r="AA51" s="118"/>
    </row>
    <row r="52" spans="1:27" ht="15">
      <c r="A52" s="143" t="s">
        <v>43</v>
      </c>
      <c r="B52" s="146" t="s">
        <v>57</v>
      </c>
      <c r="C52" s="17">
        <f>D47+1</f>
        <v>697</v>
      </c>
      <c r="D52" s="18">
        <f>C52+E52-1</f>
        <v>735</v>
      </c>
      <c r="E52" s="18">
        <v>39</v>
      </c>
      <c r="F52" s="122" t="s">
        <v>45</v>
      </c>
      <c r="G52" s="19">
        <v>1</v>
      </c>
      <c r="H52" s="19">
        <v>1</v>
      </c>
      <c r="I52" s="19">
        <v>2</v>
      </c>
      <c r="J52" s="19">
        <v>1</v>
      </c>
      <c r="K52" s="19">
        <v>2</v>
      </c>
      <c r="L52" s="19">
        <v>1</v>
      </c>
      <c r="M52" s="19">
        <v>1</v>
      </c>
      <c r="N52" s="19">
        <v>1</v>
      </c>
      <c r="O52" s="19">
        <v>1</v>
      </c>
      <c r="P52" s="19">
        <v>1</v>
      </c>
      <c r="Q52" s="64">
        <f>SUM(G52:P52)</f>
        <v>12</v>
      </c>
      <c r="R52" s="64">
        <f>Q52*2</f>
        <v>24</v>
      </c>
      <c r="S52" s="65">
        <f>R52*E52</f>
        <v>936</v>
      </c>
      <c r="T52" s="66">
        <f>U52-1.7</f>
        <v>13.2</v>
      </c>
      <c r="U52" s="67">
        <v>14.9</v>
      </c>
      <c r="V52" s="68">
        <f>T52*E52</f>
        <v>514.79999999999995</v>
      </c>
      <c r="W52" s="68">
        <f>U52*E52</f>
        <v>581.1</v>
      </c>
      <c r="X52" s="67">
        <v>24</v>
      </c>
      <c r="Y52" s="67">
        <v>17</v>
      </c>
      <c r="Z52" s="67">
        <v>8.5</v>
      </c>
      <c r="AA52" s="91">
        <f>X52*Y52*Z52/61024*E52</f>
        <v>2.21637388568432</v>
      </c>
    </row>
    <row r="53" spans="1:27" ht="15">
      <c r="A53" s="144"/>
      <c r="B53" s="147"/>
      <c r="C53" s="20">
        <f>D52+1</f>
        <v>736</v>
      </c>
      <c r="D53" s="21">
        <f t="shared" ref="D53:D63" si="9">C53+E53-1</f>
        <v>736</v>
      </c>
      <c r="E53" s="21">
        <v>1</v>
      </c>
      <c r="F53" s="123"/>
      <c r="G53" s="23">
        <v>1</v>
      </c>
      <c r="H53" s="23">
        <v>1</v>
      </c>
      <c r="I53" s="23"/>
      <c r="J53" s="23"/>
      <c r="K53" s="23">
        <v>1</v>
      </c>
      <c r="L53" s="23"/>
      <c r="M53" s="23">
        <v>3</v>
      </c>
      <c r="N53" s="23"/>
      <c r="O53" s="23">
        <v>1</v>
      </c>
      <c r="P53" s="23"/>
      <c r="Q53" s="37">
        <f t="shared" ref="Q53:Q63" si="10">SUM(G53:P53)</f>
        <v>7</v>
      </c>
      <c r="R53" s="37">
        <f>Q53*1</f>
        <v>7</v>
      </c>
      <c r="S53" s="69">
        <f t="shared" ref="S53:S63" si="11">R53*E53</f>
        <v>7</v>
      </c>
      <c r="T53" s="66"/>
      <c r="U53" s="67"/>
      <c r="V53" s="68"/>
      <c r="W53" s="68"/>
      <c r="X53" s="67"/>
      <c r="Y53" s="67"/>
      <c r="Z53" s="67"/>
      <c r="AA53" s="91"/>
    </row>
    <row r="54" spans="1:27" ht="15">
      <c r="A54" s="144"/>
      <c r="B54" s="147"/>
      <c r="C54" s="20">
        <f t="shared" ref="C54:C63" si="12">D53+1</f>
        <v>737</v>
      </c>
      <c r="D54" s="21">
        <f t="shared" si="9"/>
        <v>740</v>
      </c>
      <c r="E54" s="45">
        <v>4</v>
      </c>
      <c r="F54" s="22"/>
      <c r="G54" s="46"/>
      <c r="H54" s="46"/>
      <c r="I54" s="46">
        <v>28</v>
      </c>
      <c r="J54" s="46"/>
      <c r="K54" s="46">
        <v>28</v>
      </c>
      <c r="L54" s="46"/>
      <c r="M54" s="46">
        <v>14</v>
      </c>
      <c r="N54" s="46">
        <v>14</v>
      </c>
      <c r="O54" s="46">
        <v>14</v>
      </c>
      <c r="P54" s="46">
        <v>14</v>
      </c>
      <c r="Q54" s="37">
        <f t="shared" si="10"/>
        <v>112</v>
      </c>
      <c r="R54" s="86">
        <v>112</v>
      </c>
      <c r="S54" s="87">
        <v>112</v>
      </c>
      <c r="T54" s="66"/>
      <c r="U54" s="67"/>
      <c r="V54" s="68"/>
      <c r="W54" s="68"/>
      <c r="X54" s="67"/>
      <c r="Y54" s="67"/>
      <c r="Z54" s="67"/>
      <c r="AA54" s="91"/>
    </row>
    <row r="55" spans="1:27" ht="15">
      <c r="A55" s="144"/>
      <c r="B55" s="147"/>
      <c r="C55" s="20">
        <f t="shared" si="12"/>
        <v>741</v>
      </c>
      <c r="D55" s="21">
        <f t="shared" si="9"/>
        <v>830</v>
      </c>
      <c r="E55" s="18">
        <v>90</v>
      </c>
      <c r="F55" s="124" t="s">
        <v>46</v>
      </c>
      <c r="G55" s="19">
        <v>1</v>
      </c>
      <c r="H55" s="19">
        <v>1</v>
      </c>
      <c r="I55" s="19">
        <v>2</v>
      </c>
      <c r="J55" s="19">
        <v>1</v>
      </c>
      <c r="K55" s="19">
        <v>2</v>
      </c>
      <c r="L55" s="19">
        <v>1</v>
      </c>
      <c r="M55" s="19">
        <v>1</v>
      </c>
      <c r="N55" s="19">
        <v>1</v>
      </c>
      <c r="O55" s="19">
        <v>1</v>
      </c>
      <c r="P55" s="19">
        <v>1</v>
      </c>
      <c r="Q55" s="64">
        <f t="shared" si="10"/>
        <v>12</v>
      </c>
      <c r="R55" s="64">
        <f t="shared" ref="R55:R61" si="13">Q55*2</f>
        <v>24</v>
      </c>
      <c r="S55" s="65">
        <f t="shared" si="11"/>
        <v>2160</v>
      </c>
      <c r="T55" s="66">
        <f t="shared" ref="T55:T61" si="14">U55-1.7</f>
        <v>12.9</v>
      </c>
      <c r="U55" s="67">
        <v>14.6</v>
      </c>
      <c r="V55" s="68">
        <f t="shared" ref="V55:V61" si="15">T55*E55</f>
        <v>1161</v>
      </c>
      <c r="W55" s="68">
        <f t="shared" ref="W55:W61" si="16">U55*E55</f>
        <v>1314</v>
      </c>
      <c r="X55" s="67">
        <v>24</v>
      </c>
      <c r="Y55" s="67">
        <v>17</v>
      </c>
      <c r="Z55" s="67">
        <v>8.5</v>
      </c>
      <c r="AA55" s="91">
        <f t="shared" ref="AA55:AA61" si="17">X55*Y55*Z55/61024*E55</f>
        <v>5.1147089669638204</v>
      </c>
    </row>
    <row r="56" spans="1:27" ht="15">
      <c r="A56" s="144"/>
      <c r="B56" s="147"/>
      <c r="C56" s="25">
        <f t="shared" si="12"/>
        <v>831</v>
      </c>
      <c r="D56" s="26">
        <f t="shared" si="9"/>
        <v>832</v>
      </c>
      <c r="E56" s="26">
        <v>2</v>
      </c>
      <c r="F56" s="125"/>
      <c r="G56" s="28"/>
      <c r="H56" s="28">
        <v>5</v>
      </c>
      <c r="I56" s="28">
        <v>7</v>
      </c>
      <c r="J56" s="28">
        <v>1</v>
      </c>
      <c r="K56" s="28">
        <v>6</v>
      </c>
      <c r="L56" s="28"/>
      <c r="M56" s="28"/>
      <c r="N56" s="28">
        <v>1</v>
      </c>
      <c r="O56" s="28">
        <v>1</v>
      </c>
      <c r="P56" s="28">
        <v>3</v>
      </c>
      <c r="Q56" s="72">
        <f t="shared" si="10"/>
        <v>24</v>
      </c>
      <c r="R56" s="72">
        <f>Q56*1</f>
        <v>24</v>
      </c>
      <c r="S56" s="73">
        <f t="shared" si="11"/>
        <v>48</v>
      </c>
      <c r="T56" s="66"/>
      <c r="U56" s="67"/>
      <c r="V56" s="68"/>
      <c r="W56" s="68"/>
      <c r="X56" s="67"/>
      <c r="Y56" s="67"/>
      <c r="Z56" s="67"/>
      <c r="AA56" s="91"/>
    </row>
    <row r="57" spans="1:27" ht="15">
      <c r="A57" s="144"/>
      <c r="B57" s="147"/>
      <c r="C57" s="20">
        <f t="shared" si="12"/>
        <v>833</v>
      </c>
      <c r="D57" s="21">
        <f t="shared" si="9"/>
        <v>834</v>
      </c>
      <c r="E57" s="21">
        <v>2</v>
      </c>
      <c r="F57" s="126"/>
      <c r="G57" s="24">
        <v>3</v>
      </c>
      <c r="H57" s="24">
        <v>12</v>
      </c>
      <c r="I57" s="24"/>
      <c r="J57" s="24">
        <v>1</v>
      </c>
      <c r="K57" s="24">
        <v>12</v>
      </c>
      <c r="L57" s="24"/>
      <c r="M57" s="24"/>
      <c r="N57" s="24"/>
      <c r="O57" s="24">
        <v>2</v>
      </c>
      <c r="P57" s="24">
        <v>13</v>
      </c>
      <c r="Q57" s="70">
        <f t="shared" si="10"/>
        <v>43</v>
      </c>
      <c r="R57" s="70">
        <f>Q57*1</f>
        <v>43</v>
      </c>
      <c r="S57" s="71">
        <f t="shared" si="11"/>
        <v>86</v>
      </c>
      <c r="T57" s="66"/>
      <c r="U57" s="67"/>
      <c r="V57" s="68"/>
      <c r="W57" s="68"/>
      <c r="X57" s="67"/>
      <c r="Y57" s="67"/>
      <c r="Z57" s="67"/>
      <c r="AA57" s="91"/>
    </row>
    <row r="58" spans="1:27" ht="15">
      <c r="A58" s="144"/>
      <c r="B58" s="147"/>
      <c r="C58" s="17">
        <f t="shared" si="12"/>
        <v>835</v>
      </c>
      <c r="D58" s="18">
        <f t="shared" si="9"/>
        <v>897</v>
      </c>
      <c r="E58" s="18">
        <v>63</v>
      </c>
      <c r="F58" s="124" t="s">
        <v>47</v>
      </c>
      <c r="G58" s="19">
        <v>1</v>
      </c>
      <c r="H58" s="19">
        <v>1</v>
      </c>
      <c r="I58" s="19">
        <v>2</v>
      </c>
      <c r="J58" s="19">
        <v>1</v>
      </c>
      <c r="K58" s="19">
        <v>2</v>
      </c>
      <c r="L58" s="19">
        <v>1</v>
      </c>
      <c r="M58" s="19">
        <v>1</v>
      </c>
      <c r="N58" s="19">
        <v>1</v>
      </c>
      <c r="O58" s="19">
        <v>1</v>
      </c>
      <c r="P58" s="19">
        <v>1</v>
      </c>
      <c r="Q58" s="64">
        <f t="shared" si="10"/>
        <v>12</v>
      </c>
      <c r="R58" s="64">
        <f t="shared" si="13"/>
        <v>24</v>
      </c>
      <c r="S58" s="65">
        <f t="shared" si="11"/>
        <v>1512</v>
      </c>
      <c r="T58" s="66">
        <f t="shared" si="14"/>
        <v>12.7</v>
      </c>
      <c r="U58" s="67">
        <v>14.4</v>
      </c>
      <c r="V58" s="68">
        <f t="shared" si="15"/>
        <v>800.1</v>
      </c>
      <c r="W58" s="68">
        <f t="shared" si="16"/>
        <v>907.2</v>
      </c>
      <c r="X58" s="67">
        <v>24</v>
      </c>
      <c r="Y58" s="67">
        <v>17</v>
      </c>
      <c r="Z58" s="67">
        <v>8.5</v>
      </c>
      <c r="AA58" s="91">
        <f t="shared" si="17"/>
        <v>3.58029627687467</v>
      </c>
    </row>
    <row r="59" spans="1:27" ht="15">
      <c r="A59" s="144"/>
      <c r="B59" s="147"/>
      <c r="C59" s="25">
        <f t="shared" si="12"/>
        <v>898</v>
      </c>
      <c r="D59" s="26">
        <f t="shared" si="9"/>
        <v>902</v>
      </c>
      <c r="E59" s="26">
        <v>5</v>
      </c>
      <c r="F59" s="125"/>
      <c r="G59" s="28">
        <v>1</v>
      </c>
      <c r="H59" s="28">
        <v>4</v>
      </c>
      <c r="I59" s="28">
        <v>1</v>
      </c>
      <c r="J59" s="28"/>
      <c r="K59" s="28">
        <v>3</v>
      </c>
      <c r="L59" s="28"/>
      <c r="M59" s="28">
        <v>5</v>
      </c>
      <c r="N59" s="28"/>
      <c r="O59" s="28">
        <v>2</v>
      </c>
      <c r="P59" s="28">
        <v>3</v>
      </c>
      <c r="Q59" s="72">
        <f t="shared" si="10"/>
        <v>19</v>
      </c>
      <c r="R59" s="72">
        <f>Q59*1</f>
        <v>19</v>
      </c>
      <c r="S59" s="73">
        <f t="shared" si="11"/>
        <v>95</v>
      </c>
      <c r="T59" s="66"/>
      <c r="U59" s="67"/>
      <c r="V59" s="68"/>
      <c r="W59" s="68"/>
      <c r="X59" s="67"/>
      <c r="Y59" s="67"/>
      <c r="Z59" s="67"/>
      <c r="AA59" s="91"/>
    </row>
    <row r="60" spans="1:27" ht="15">
      <c r="A60" s="144"/>
      <c r="B60" s="147"/>
      <c r="C60" s="49">
        <f t="shared" si="12"/>
        <v>903</v>
      </c>
      <c r="D60" s="27">
        <f t="shared" si="9"/>
        <v>903</v>
      </c>
      <c r="E60" s="27">
        <v>1</v>
      </c>
      <c r="F60" s="125"/>
      <c r="G60" s="50">
        <v>3</v>
      </c>
      <c r="H60" s="50">
        <v>3</v>
      </c>
      <c r="I60" s="50">
        <v>1</v>
      </c>
      <c r="J60" s="50"/>
      <c r="K60" s="50">
        <v>2</v>
      </c>
      <c r="L60" s="50">
        <v>8</v>
      </c>
      <c r="M60" s="50">
        <v>4</v>
      </c>
      <c r="N60" s="50"/>
      <c r="O60" s="50">
        <v>2</v>
      </c>
      <c r="P60" s="50">
        <v>1</v>
      </c>
      <c r="Q60" s="88">
        <f t="shared" si="10"/>
        <v>24</v>
      </c>
      <c r="R60" s="88">
        <f>Q60*1</f>
        <v>24</v>
      </c>
      <c r="S60" s="89">
        <f t="shared" si="11"/>
        <v>24</v>
      </c>
      <c r="T60" s="66"/>
      <c r="U60" s="67"/>
      <c r="V60" s="68"/>
      <c r="W60" s="68"/>
      <c r="X60" s="67"/>
      <c r="Y60" s="67"/>
      <c r="Z60" s="67"/>
      <c r="AA60" s="91"/>
    </row>
    <row r="61" spans="1:27" ht="15">
      <c r="A61" s="144"/>
      <c r="B61" s="147"/>
      <c r="C61" s="17">
        <f t="shared" si="12"/>
        <v>904</v>
      </c>
      <c r="D61" s="18">
        <f t="shared" si="9"/>
        <v>917</v>
      </c>
      <c r="E61" s="18">
        <v>14</v>
      </c>
      <c r="F61" s="122" t="s">
        <v>48</v>
      </c>
      <c r="G61" s="19">
        <v>1</v>
      </c>
      <c r="H61" s="19">
        <v>1</v>
      </c>
      <c r="I61" s="19">
        <v>2</v>
      </c>
      <c r="J61" s="19">
        <v>1</v>
      </c>
      <c r="K61" s="19">
        <v>2</v>
      </c>
      <c r="L61" s="19">
        <v>1</v>
      </c>
      <c r="M61" s="19">
        <v>1</v>
      </c>
      <c r="N61" s="19">
        <v>1</v>
      </c>
      <c r="O61" s="19">
        <v>1</v>
      </c>
      <c r="P61" s="19">
        <v>1</v>
      </c>
      <c r="Q61" s="64">
        <f t="shared" si="10"/>
        <v>12</v>
      </c>
      <c r="R61" s="64">
        <f t="shared" si="13"/>
        <v>24</v>
      </c>
      <c r="S61" s="65">
        <f t="shared" si="11"/>
        <v>336</v>
      </c>
      <c r="T61" s="66">
        <f t="shared" si="14"/>
        <v>12.7</v>
      </c>
      <c r="U61" s="67">
        <v>14.4</v>
      </c>
      <c r="V61" s="68">
        <f t="shared" si="15"/>
        <v>177.8</v>
      </c>
      <c r="W61" s="68">
        <f t="shared" si="16"/>
        <v>201.6</v>
      </c>
      <c r="X61" s="67">
        <v>24</v>
      </c>
      <c r="Y61" s="67">
        <v>17</v>
      </c>
      <c r="Z61" s="67">
        <v>8.5</v>
      </c>
      <c r="AA61" s="91">
        <f t="shared" si="17"/>
        <v>0.795621394861038</v>
      </c>
    </row>
    <row r="62" spans="1:27" ht="15">
      <c r="A62" s="144"/>
      <c r="B62" s="147"/>
      <c r="C62" s="25">
        <f t="shared" si="12"/>
        <v>918</v>
      </c>
      <c r="D62" s="26">
        <f t="shared" si="9"/>
        <v>923</v>
      </c>
      <c r="E62" s="26">
        <v>6</v>
      </c>
      <c r="F62" s="128"/>
      <c r="G62" s="28"/>
      <c r="H62" s="28"/>
      <c r="I62" s="28">
        <v>5</v>
      </c>
      <c r="J62" s="28"/>
      <c r="K62" s="28">
        <v>6</v>
      </c>
      <c r="L62" s="28"/>
      <c r="M62" s="28">
        <v>5</v>
      </c>
      <c r="N62" s="28"/>
      <c r="O62" s="28"/>
      <c r="P62" s="28">
        <v>3</v>
      </c>
      <c r="Q62" s="72">
        <f t="shared" si="10"/>
        <v>19</v>
      </c>
      <c r="R62" s="72">
        <f>Q62*1</f>
        <v>19</v>
      </c>
      <c r="S62" s="73">
        <f t="shared" si="11"/>
        <v>114</v>
      </c>
      <c r="T62" s="74"/>
      <c r="U62" s="75"/>
      <c r="V62" s="76"/>
      <c r="W62" s="76"/>
      <c r="X62" s="75"/>
      <c r="Y62" s="75"/>
      <c r="Z62" s="75"/>
      <c r="AA62" s="92"/>
    </row>
    <row r="63" spans="1:27" ht="15">
      <c r="A63" s="145"/>
      <c r="B63" s="148"/>
      <c r="C63" s="20">
        <f t="shared" si="12"/>
        <v>924</v>
      </c>
      <c r="D63" s="21">
        <f t="shared" si="9"/>
        <v>926</v>
      </c>
      <c r="E63" s="21">
        <v>3</v>
      </c>
      <c r="F63" s="123"/>
      <c r="G63" s="24"/>
      <c r="H63" s="24"/>
      <c r="I63" s="24">
        <v>3</v>
      </c>
      <c r="J63" s="24"/>
      <c r="K63" s="24">
        <v>3</v>
      </c>
      <c r="L63" s="24">
        <v>10</v>
      </c>
      <c r="M63" s="24">
        <v>1</v>
      </c>
      <c r="N63" s="24"/>
      <c r="O63" s="24">
        <v>1</v>
      </c>
      <c r="P63" s="24"/>
      <c r="Q63" s="70">
        <f t="shared" si="10"/>
        <v>18</v>
      </c>
      <c r="R63" s="70">
        <f>Q63*1</f>
        <v>18</v>
      </c>
      <c r="S63" s="71">
        <f t="shared" si="11"/>
        <v>54</v>
      </c>
      <c r="T63" s="74"/>
      <c r="U63" s="75"/>
      <c r="V63" s="76"/>
      <c r="W63" s="76"/>
      <c r="X63" s="75"/>
      <c r="Y63" s="75"/>
      <c r="Z63" s="75"/>
      <c r="AA63" s="92"/>
    </row>
    <row r="64" spans="1:27" s="3" customFormat="1">
      <c r="A64" s="131" t="s">
        <v>49</v>
      </c>
      <c r="B64" s="132"/>
      <c r="C64" s="30"/>
      <c r="D64" s="30"/>
      <c r="E64" s="31">
        <f>SUM(E52:E63)</f>
        <v>230</v>
      </c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31">
        <f>SUM(S52:S63)</f>
        <v>5484</v>
      </c>
      <c r="T64" s="77"/>
      <c r="U64" s="77"/>
      <c r="V64" s="78">
        <f>SUM(V52:V61)</f>
        <v>2653.7</v>
      </c>
      <c r="W64" s="78">
        <f>SUM(W52:W61)</f>
        <v>3003.9</v>
      </c>
      <c r="X64" s="29"/>
      <c r="Y64" s="29"/>
      <c r="Z64" s="98"/>
      <c r="AA64" s="93">
        <f>SUM(AA52:AA61)</f>
        <v>11.707000524383799</v>
      </c>
    </row>
    <row r="65" spans="1:27" ht="12.75" hidden="1" customHeight="1">
      <c r="A65" s="33"/>
      <c r="B65" s="120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79"/>
      <c r="T65" s="120"/>
      <c r="U65" s="120"/>
      <c r="V65" s="33"/>
      <c r="W65" s="33"/>
      <c r="X65" s="33"/>
      <c r="Y65" s="33"/>
      <c r="Z65" s="38"/>
      <c r="AA65" s="94"/>
    </row>
    <row r="66" spans="1:27" ht="12.75" hidden="1" customHeight="1">
      <c r="A66" s="35"/>
      <c r="B66" s="121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81"/>
      <c r="T66" s="121"/>
      <c r="U66" s="121"/>
      <c r="V66" s="35"/>
      <c r="W66" s="35"/>
      <c r="X66" s="35"/>
      <c r="Y66" s="35"/>
      <c r="Z66" s="39"/>
      <c r="AA66" s="95"/>
    </row>
    <row r="67" spans="1:27" ht="12.75" hidden="1" customHeight="1">
      <c r="A67" s="35"/>
      <c r="B67" s="121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81"/>
      <c r="T67" s="121"/>
      <c r="U67" s="121"/>
      <c r="V67" s="35"/>
      <c r="W67" s="35"/>
      <c r="X67" s="35"/>
      <c r="Y67" s="35"/>
      <c r="Z67" s="39"/>
      <c r="AA67" s="95"/>
    </row>
    <row r="68" spans="1:27" ht="12.75" hidden="1" customHeight="1">
      <c r="A68" s="35"/>
      <c r="B68" s="39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81"/>
      <c r="T68" s="39"/>
      <c r="U68" s="39"/>
      <c r="V68" s="35"/>
      <c r="W68" s="35"/>
      <c r="X68" s="35"/>
      <c r="Y68" s="35"/>
      <c r="Z68" s="39"/>
      <c r="AA68" s="95"/>
    </row>
    <row r="69" spans="1:27" ht="12.75" hidden="1" customHeight="1">
      <c r="A69" s="35"/>
      <c r="B69" s="39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81"/>
      <c r="T69" s="39"/>
      <c r="U69" s="39"/>
      <c r="V69" s="35"/>
      <c r="W69" s="35"/>
      <c r="X69" s="35"/>
      <c r="Y69" s="35"/>
      <c r="Z69" s="39"/>
      <c r="AA69" s="95"/>
    </row>
    <row r="70" spans="1:27" ht="12.75" hidden="1" customHeight="1">
      <c r="A70" s="35"/>
      <c r="B70" s="35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35"/>
      <c r="S70" s="85"/>
      <c r="T70" s="35"/>
      <c r="U70" s="35"/>
      <c r="V70" s="35"/>
      <c r="W70" s="35"/>
      <c r="X70" s="35"/>
      <c r="Y70" s="35"/>
      <c r="Z70" s="39"/>
      <c r="AA70" s="95"/>
    </row>
    <row r="71" spans="1:27">
      <c r="A71" s="99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5"/>
    </row>
    <row r="72" spans="1:27" ht="16.5" customHeight="1">
      <c r="A72" s="141" t="s">
        <v>15</v>
      </c>
      <c r="B72" s="108" t="s">
        <v>16</v>
      </c>
      <c r="C72" s="108" t="s">
        <v>17</v>
      </c>
      <c r="D72" s="108"/>
      <c r="E72" s="108" t="s">
        <v>18</v>
      </c>
      <c r="F72" s="108" t="s">
        <v>19</v>
      </c>
      <c r="G72" s="140" t="s">
        <v>20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06" t="s">
        <v>21</v>
      </c>
      <c r="R72" s="106" t="s">
        <v>22</v>
      </c>
      <c r="S72" s="106" t="s">
        <v>23</v>
      </c>
      <c r="T72" s="106" t="s">
        <v>24</v>
      </c>
      <c r="U72" s="108" t="s">
        <v>25</v>
      </c>
      <c r="V72" s="106" t="s">
        <v>26</v>
      </c>
      <c r="W72" s="106" t="s">
        <v>27</v>
      </c>
      <c r="X72" s="106" t="s">
        <v>28</v>
      </c>
      <c r="Y72" s="106"/>
      <c r="Z72" s="106"/>
      <c r="AA72" s="117" t="s">
        <v>29</v>
      </c>
    </row>
    <row r="73" spans="1:27" ht="18" customHeight="1">
      <c r="A73" s="142"/>
      <c r="B73" s="107"/>
      <c r="C73" s="109"/>
      <c r="D73" s="109"/>
      <c r="E73" s="109"/>
      <c r="F73" s="109"/>
      <c r="G73" s="16" t="s">
        <v>51</v>
      </c>
      <c r="H73" s="16" t="s">
        <v>52</v>
      </c>
      <c r="I73" s="16" t="s">
        <v>30</v>
      </c>
      <c r="J73" s="16" t="s">
        <v>53</v>
      </c>
      <c r="K73" s="16" t="s">
        <v>31</v>
      </c>
      <c r="L73" s="16" t="s">
        <v>54</v>
      </c>
      <c r="M73" s="16" t="s">
        <v>33</v>
      </c>
      <c r="N73" s="16" t="s">
        <v>55</v>
      </c>
      <c r="O73" s="16" t="s">
        <v>35</v>
      </c>
      <c r="P73" s="16"/>
      <c r="Q73" s="129"/>
      <c r="R73" s="127"/>
      <c r="S73" s="109"/>
      <c r="T73" s="119"/>
      <c r="U73" s="107"/>
      <c r="V73" s="107"/>
      <c r="W73" s="107"/>
      <c r="X73" s="15" t="s">
        <v>40</v>
      </c>
      <c r="Y73" s="15" t="s">
        <v>41</v>
      </c>
      <c r="Z73" s="90" t="s">
        <v>42</v>
      </c>
      <c r="AA73" s="118"/>
    </row>
    <row r="74" spans="1:27" ht="15">
      <c r="A74" s="143" t="s">
        <v>43</v>
      </c>
      <c r="B74" s="149" t="s">
        <v>58</v>
      </c>
      <c r="C74" s="17">
        <f>D63+1</f>
        <v>927</v>
      </c>
      <c r="D74" s="18">
        <f>C74+E74-1</f>
        <v>996</v>
      </c>
      <c r="E74" s="18">
        <v>70</v>
      </c>
      <c r="F74" s="122" t="s">
        <v>45</v>
      </c>
      <c r="G74" s="19">
        <v>1</v>
      </c>
      <c r="H74" s="19">
        <v>1</v>
      </c>
      <c r="I74" s="19">
        <v>1</v>
      </c>
      <c r="J74" s="19">
        <v>2</v>
      </c>
      <c r="K74" s="19">
        <v>2</v>
      </c>
      <c r="L74" s="19">
        <v>2</v>
      </c>
      <c r="M74" s="19">
        <v>1</v>
      </c>
      <c r="N74" s="19">
        <v>1</v>
      </c>
      <c r="O74" s="19">
        <v>1</v>
      </c>
      <c r="P74" s="19"/>
      <c r="Q74" s="64">
        <f>SUM(G74:P74)</f>
        <v>12</v>
      </c>
      <c r="R74" s="64">
        <f>Q74*2</f>
        <v>24</v>
      </c>
      <c r="S74" s="65">
        <f>R74*E74</f>
        <v>1680</v>
      </c>
      <c r="T74" s="66">
        <f>U74-1.7</f>
        <v>13.2</v>
      </c>
      <c r="U74" s="67">
        <v>14.9</v>
      </c>
      <c r="V74" s="68">
        <f>T74*E74</f>
        <v>924</v>
      </c>
      <c r="W74" s="68">
        <f>U74*E74</f>
        <v>1043</v>
      </c>
      <c r="X74" s="67">
        <v>24</v>
      </c>
      <c r="Y74" s="67">
        <v>17</v>
      </c>
      <c r="Z74" s="67">
        <v>8.5</v>
      </c>
      <c r="AA74" s="91">
        <f>X74*Y74*Z74/61024*E74</f>
        <v>3.9781069743051898</v>
      </c>
    </row>
    <row r="75" spans="1:27" ht="15">
      <c r="A75" s="144"/>
      <c r="B75" s="150"/>
      <c r="C75" s="25">
        <f>D74+1</f>
        <v>997</v>
      </c>
      <c r="D75" s="26">
        <f t="shared" ref="D75:D87" si="18">C75+E75-1</f>
        <v>999</v>
      </c>
      <c r="E75" s="26">
        <v>3</v>
      </c>
      <c r="F75" s="128"/>
      <c r="G75" s="101">
        <v>1</v>
      </c>
      <c r="H75" s="101">
        <v>2</v>
      </c>
      <c r="I75" s="101"/>
      <c r="J75" s="101">
        <v>2</v>
      </c>
      <c r="K75" s="101">
        <v>1</v>
      </c>
      <c r="L75" s="101">
        <v>3</v>
      </c>
      <c r="M75" s="101">
        <v>1</v>
      </c>
      <c r="N75" s="101">
        <v>12</v>
      </c>
      <c r="O75" s="101">
        <v>2</v>
      </c>
      <c r="P75" s="101"/>
      <c r="Q75" s="35">
        <f t="shared" ref="Q75:Q86" si="19">SUM(G75:P75)</f>
        <v>24</v>
      </c>
      <c r="R75" s="35">
        <f>Q75*1</f>
        <v>24</v>
      </c>
      <c r="S75" s="104">
        <f>R75*E75</f>
        <v>72</v>
      </c>
      <c r="T75" s="66"/>
      <c r="U75" s="67"/>
      <c r="V75" s="68"/>
      <c r="W75" s="68"/>
      <c r="X75" s="67"/>
      <c r="Y75" s="67"/>
      <c r="Z75" s="67"/>
      <c r="AA75" s="91"/>
    </row>
    <row r="76" spans="1:27" ht="15">
      <c r="A76" s="144"/>
      <c r="B76" s="150"/>
      <c r="C76" s="20">
        <f t="shared" ref="C76:C87" si="20">D75+1</f>
        <v>1000</v>
      </c>
      <c r="D76" s="21">
        <f t="shared" si="18"/>
        <v>1002</v>
      </c>
      <c r="E76" s="21">
        <v>3</v>
      </c>
      <c r="F76" s="123"/>
      <c r="G76" s="23">
        <v>2</v>
      </c>
      <c r="H76" s="23">
        <v>2</v>
      </c>
      <c r="I76" s="23"/>
      <c r="J76" s="23">
        <v>2</v>
      </c>
      <c r="K76" s="23"/>
      <c r="L76" s="23">
        <v>5</v>
      </c>
      <c r="M76" s="23">
        <v>2</v>
      </c>
      <c r="N76" s="23">
        <v>11</v>
      </c>
      <c r="O76" s="23"/>
      <c r="P76" s="23"/>
      <c r="Q76" s="37">
        <f t="shared" si="19"/>
        <v>24</v>
      </c>
      <c r="R76" s="37">
        <f>Q76*1</f>
        <v>24</v>
      </c>
      <c r="S76" s="69">
        <f>R76*E76</f>
        <v>72</v>
      </c>
      <c r="T76" s="66"/>
      <c r="U76" s="67"/>
      <c r="V76" s="68"/>
      <c r="W76" s="68"/>
      <c r="X76" s="67"/>
      <c r="Y76" s="67"/>
      <c r="Z76" s="67"/>
      <c r="AA76" s="91"/>
    </row>
    <row r="77" spans="1:27" ht="15">
      <c r="A77" s="144"/>
      <c r="B77" s="150"/>
      <c r="C77" s="102"/>
      <c r="D77" s="45"/>
      <c r="E77" s="45"/>
      <c r="F77" s="22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86"/>
      <c r="R77" s="86"/>
      <c r="S77" s="87"/>
      <c r="T77" s="66"/>
      <c r="U77" s="67"/>
      <c r="V77" s="68"/>
      <c r="W77" s="68"/>
      <c r="X77" s="67"/>
      <c r="Y77" s="67"/>
      <c r="Z77" s="67"/>
      <c r="AA77" s="91"/>
    </row>
    <row r="78" spans="1:27" ht="15">
      <c r="A78" s="144"/>
      <c r="B78" s="150"/>
      <c r="C78" s="17">
        <f>D76+1</f>
        <v>1003</v>
      </c>
      <c r="D78" s="18">
        <f t="shared" si="18"/>
        <v>1108</v>
      </c>
      <c r="E78" s="18">
        <v>106</v>
      </c>
      <c r="F78" s="124" t="s">
        <v>46</v>
      </c>
      <c r="G78" s="19">
        <v>1</v>
      </c>
      <c r="H78" s="19">
        <v>1</v>
      </c>
      <c r="I78" s="19">
        <v>1</v>
      </c>
      <c r="J78" s="19">
        <v>2</v>
      </c>
      <c r="K78" s="19">
        <v>2</v>
      </c>
      <c r="L78" s="19">
        <v>2</v>
      </c>
      <c r="M78" s="19">
        <v>1</v>
      </c>
      <c r="N78" s="19">
        <v>1</v>
      </c>
      <c r="O78" s="19">
        <v>1</v>
      </c>
      <c r="P78" s="19"/>
      <c r="Q78" s="64">
        <f t="shared" si="19"/>
        <v>12</v>
      </c>
      <c r="R78" s="64">
        <f t="shared" ref="R78:R86" si="21">Q78*2</f>
        <v>24</v>
      </c>
      <c r="S78" s="65">
        <f t="shared" ref="S78:S87" si="22">R78*E78</f>
        <v>2544</v>
      </c>
      <c r="T78" s="66">
        <f>U78-1.7</f>
        <v>12.9</v>
      </c>
      <c r="U78" s="67">
        <v>14.6</v>
      </c>
      <c r="V78" s="68">
        <f>T78*E78</f>
        <v>1367.4</v>
      </c>
      <c r="W78" s="68">
        <f>U78*E78</f>
        <v>1547.6</v>
      </c>
      <c r="X78" s="67">
        <v>24</v>
      </c>
      <c r="Y78" s="67">
        <v>17</v>
      </c>
      <c r="Z78" s="67">
        <v>8.5</v>
      </c>
      <c r="AA78" s="91">
        <f>X78*Y78*Z78/61024*E78</f>
        <v>6.0239905610907201</v>
      </c>
    </row>
    <row r="79" spans="1:27" ht="15">
      <c r="A79" s="144"/>
      <c r="B79" s="150"/>
      <c r="C79" s="25">
        <f t="shared" si="20"/>
        <v>1109</v>
      </c>
      <c r="D79" s="26">
        <f t="shared" si="18"/>
        <v>1143</v>
      </c>
      <c r="E79" s="26">
        <v>35</v>
      </c>
      <c r="F79" s="125"/>
      <c r="G79" s="28">
        <v>1</v>
      </c>
      <c r="H79" s="28">
        <v>1</v>
      </c>
      <c r="I79" s="28">
        <v>1</v>
      </c>
      <c r="J79" s="28">
        <v>3</v>
      </c>
      <c r="K79" s="28">
        <v>2</v>
      </c>
      <c r="L79" s="28">
        <v>2</v>
      </c>
      <c r="M79" s="28">
        <v>1</v>
      </c>
      <c r="N79" s="28">
        <v>1</v>
      </c>
      <c r="O79" s="28"/>
      <c r="P79" s="28"/>
      <c r="Q79" s="72">
        <f t="shared" si="19"/>
        <v>12</v>
      </c>
      <c r="R79" s="64">
        <f t="shared" si="21"/>
        <v>24</v>
      </c>
      <c r="S79" s="73">
        <f t="shared" si="22"/>
        <v>840</v>
      </c>
      <c r="T79" s="66"/>
      <c r="U79" s="67"/>
      <c r="V79" s="68"/>
      <c r="W79" s="68"/>
      <c r="X79" s="67"/>
      <c r="Y79" s="67"/>
      <c r="Z79" s="67"/>
      <c r="AA79" s="91"/>
    </row>
    <row r="80" spans="1:27" ht="15">
      <c r="A80" s="144"/>
      <c r="B80" s="150"/>
      <c r="C80" s="25">
        <f t="shared" si="20"/>
        <v>1144</v>
      </c>
      <c r="D80" s="26">
        <f t="shared" si="18"/>
        <v>1145</v>
      </c>
      <c r="E80" s="26">
        <v>2</v>
      </c>
      <c r="F80" s="125"/>
      <c r="G80" s="28">
        <v>7</v>
      </c>
      <c r="H80" s="28">
        <v>9</v>
      </c>
      <c r="I80" s="28">
        <v>2</v>
      </c>
      <c r="J80" s="28"/>
      <c r="K80" s="28">
        <v>4</v>
      </c>
      <c r="L80" s="28">
        <v>19</v>
      </c>
      <c r="M80" s="28">
        <v>2</v>
      </c>
      <c r="N80" s="28">
        <v>9</v>
      </c>
      <c r="O80" s="28"/>
      <c r="P80" s="28"/>
      <c r="Q80" s="72">
        <f t="shared" si="19"/>
        <v>52</v>
      </c>
      <c r="R80" s="72">
        <f>Q80</f>
        <v>52</v>
      </c>
      <c r="S80" s="73">
        <f t="shared" si="22"/>
        <v>104</v>
      </c>
      <c r="T80" s="66"/>
      <c r="U80" s="67"/>
      <c r="V80" s="68"/>
      <c r="W80" s="68"/>
      <c r="X80" s="67"/>
      <c r="Y80" s="67"/>
      <c r="Z80" s="67"/>
      <c r="AA80" s="91"/>
    </row>
    <row r="81" spans="1:27" ht="15">
      <c r="A81" s="144"/>
      <c r="B81" s="150"/>
      <c r="C81" s="25">
        <f t="shared" si="20"/>
        <v>1146</v>
      </c>
      <c r="D81" s="26">
        <f t="shared" si="18"/>
        <v>1145</v>
      </c>
      <c r="E81" s="27"/>
      <c r="F81" s="125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72">
        <f t="shared" si="19"/>
        <v>0</v>
      </c>
      <c r="R81" s="72">
        <f>Q81</f>
        <v>0</v>
      </c>
      <c r="S81" s="73">
        <f t="shared" si="22"/>
        <v>0</v>
      </c>
      <c r="T81" s="66"/>
      <c r="U81" s="67"/>
      <c r="V81" s="68"/>
      <c r="W81" s="68"/>
      <c r="X81" s="67"/>
      <c r="Y81" s="67"/>
      <c r="Z81" s="67"/>
      <c r="AA81" s="91"/>
    </row>
    <row r="82" spans="1:27" ht="15">
      <c r="A82" s="144"/>
      <c r="B82" s="150"/>
      <c r="C82" s="25">
        <f t="shared" si="20"/>
        <v>1146</v>
      </c>
      <c r="D82" s="26">
        <f t="shared" si="18"/>
        <v>1145</v>
      </c>
      <c r="E82" s="21"/>
      <c r="F82" s="126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70">
        <f t="shared" si="19"/>
        <v>0</v>
      </c>
      <c r="R82" s="70">
        <f>Q82</f>
        <v>0</v>
      </c>
      <c r="S82" s="71">
        <f t="shared" si="22"/>
        <v>0</v>
      </c>
      <c r="T82" s="66"/>
      <c r="U82" s="67"/>
      <c r="V82" s="68"/>
      <c r="W82" s="68"/>
      <c r="X82" s="67"/>
      <c r="Y82" s="67"/>
      <c r="Z82" s="67"/>
      <c r="AA82" s="91"/>
    </row>
    <row r="83" spans="1:27" ht="15">
      <c r="A83" s="144"/>
      <c r="B83" s="150"/>
      <c r="C83" s="17">
        <f t="shared" si="20"/>
        <v>1146</v>
      </c>
      <c r="D83" s="18">
        <f t="shared" si="18"/>
        <v>1309</v>
      </c>
      <c r="E83" s="18">
        <v>164</v>
      </c>
      <c r="F83" s="18" t="s">
        <v>47</v>
      </c>
      <c r="G83" s="19">
        <v>1</v>
      </c>
      <c r="H83" s="19">
        <v>1</v>
      </c>
      <c r="I83" s="19">
        <v>1</v>
      </c>
      <c r="J83" s="19">
        <v>2</v>
      </c>
      <c r="K83" s="19">
        <v>2</v>
      </c>
      <c r="L83" s="19">
        <v>2</v>
      </c>
      <c r="M83" s="19">
        <v>1</v>
      </c>
      <c r="N83" s="19">
        <v>1</v>
      </c>
      <c r="O83" s="19">
        <v>1</v>
      </c>
      <c r="P83" s="19"/>
      <c r="Q83" s="64">
        <f t="shared" si="19"/>
        <v>12</v>
      </c>
      <c r="R83" s="64">
        <f t="shared" si="21"/>
        <v>24</v>
      </c>
      <c r="S83" s="65">
        <f t="shared" si="22"/>
        <v>3936</v>
      </c>
      <c r="T83" s="66">
        <f>U83-1.7</f>
        <v>12.7</v>
      </c>
      <c r="U83" s="67">
        <v>14.4</v>
      </c>
      <c r="V83" s="68">
        <f>T83*E83</f>
        <v>2082.8000000000002</v>
      </c>
      <c r="W83" s="68">
        <f>U83*E83</f>
        <v>2361.6</v>
      </c>
      <c r="X83" s="67">
        <v>24</v>
      </c>
      <c r="Y83" s="67">
        <v>17</v>
      </c>
      <c r="Z83" s="67">
        <v>8.5</v>
      </c>
      <c r="AA83" s="91">
        <f>X83*Y83*Z83/61024*E83</f>
        <v>9.3201363398007295</v>
      </c>
    </row>
    <row r="84" spans="1:27" ht="15">
      <c r="A84" s="144"/>
      <c r="B84" s="150"/>
      <c r="C84" s="25">
        <f t="shared" si="20"/>
        <v>1310</v>
      </c>
      <c r="D84" s="26">
        <f t="shared" si="18"/>
        <v>1310</v>
      </c>
      <c r="E84" s="26">
        <v>1</v>
      </c>
      <c r="F84" s="26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72">
        <f t="shared" si="19"/>
        <v>0</v>
      </c>
      <c r="R84" s="72">
        <f>Q84*1</f>
        <v>0</v>
      </c>
      <c r="S84" s="73">
        <f t="shared" si="22"/>
        <v>0</v>
      </c>
      <c r="T84" s="66"/>
      <c r="U84" s="67"/>
      <c r="V84" s="68"/>
      <c r="W84" s="68"/>
      <c r="X84" s="67"/>
      <c r="Y84" s="67"/>
      <c r="Z84" s="67"/>
      <c r="AA84" s="91"/>
    </row>
    <row r="85" spans="1:27" ht="15">
      <c r="A85" s="144"/>
      <c r="B85" s="150"/>
      <c r="C85" s="20">
        <f t="shared" si="20"/>
        <v>1311</v>
      </c>
      <c r="D85" s="21">
        <f t="shared" si="18"/>
        <v>1311</v>
      </c>
      <c r="E85" s="21">
        <v>1</v>
      </c>
      <c r="F85" s="21"/>
      <c r="G85" s="24">
        <v>1</v>
      </c>
      <c r="H85" s="24"/>
      <c r="I85" s="24"/>
      <c r="J85" s="24"/>
      <c r="K85" s="24"/>
      <c r="L85" s="24"/>
      <c r="M85" s="24"/>
      <c r="N85" s="24"/>
      <c r="O85" s="24"/>
      <c r="P85" s="24"/>
      <c r="Q85" s="70">
        <f t="shared" si="19"/>
        <v>1</v>
      </c>
      <c r="R85" s="70">
        <f>Q85*1</f>
        <v>1</v>
      </c>
      <c r="S85" s="71">
        <f t="shared" si="22"/>
        <v>1</v>
      </c>
      <c r="T85" s="66"/>
      <c r="U85" s="67"/>
      <c r="V85" s="68"/>
      <c r="W85" s="68"/>
      <c r="X85" s="67"/>
      <c r="Y85" s="67"/>
      <c r="Z85" s="67"/>
      <c r="AA85" s="91"/>
    </row>
    <row r="86" spans="1:27" ht="15">
      <c r="A86" s="144"/>
      <c r="B86" s="150"/>
      <c r="C86" s="17">
        <f t="shared" si="20"/>
        <v>1312</v>
      </c>
      <c r="D86" s="18">
        <f t="shared" si="18"/>
        <v>1420</v>
      </c>
      <c r="E86" s="18">
        <v>109</v>
      </c>
      <c r="F86" s="18" t="s">
        <v>48</v>
      </c>
      <c r="G86" s="19">
        <v>1</v>
      </c>
      <c r="H86" s="19">
        <v>1</v>
      </c>
      <c r="I86" s="19">
        <v>1</v>
      </c>
      <c r="J86" s="19">
        <v>2</v>
      </c>
      <c r="K86" s="19">
        <v>2</v>
      </c>
      <c r="L86" s="19">
        <v>2</v>
      </c>
      <c r="M86" s="19">
        <v>1</v>
      </c>
      <c r="N86" s="19">
        <v>1</v>
      </c>
      <c r="O86" s="19">
        <v>1</v>
      </c>
      <c r="P86" s="19"/>
      <c r="Q86" s="64">
        <f t="shared" si="19"/>
        <v>12</v>
      </c>
      <c r="R86" s="64">
        <f t="shared" si="21"/>
        <v>24</v>
      </c>
      <c r="S86" s="65">
        <f t="shared" si="22"/>
        <v>2616</v>
      </c>
      <c r="T86" s="66">
        <f>U86-1.7</f>
        <v>12.7</v>
      </c>
      <c r="U86" s="67">
        <v>14.4</v>
      </c>
      <c r="V86" s="68">
        <f>T86*E86</f>
        <v>1384.3</v>
      </c>
      <c r="W86" s="68">
        <f>U86*E86</f>
        <v>1569.6</v>
      </c>
      <c r="X86" s="67">
        <v>24</v>
      </c>
      <c r="Y86" s="67">
        <v>17</v>
      </c>
      <c r="Z86" s="67">
        <v>8.5</v>
      </c>
      <c r="AA86" s="91">
        <f>X86*Y86*Z86/61024*E86</f>
        <v>6.1944808599895103</v>
      </c>
    </row>
    <row r="87" spans="1:27" ht="15">
      <c r="A87" s="145"/>
      <c r="B87" s="151"/>
      <c r="C87" s="20">
        <f t="shared" si="20"/>
        <v>1421</v>
      </c>
      <c r="D87" s="21">
        <f t="shared" si="18"/>
        <v>1421</v>
      </c>
      <c r="E87" s="21">
        <v>1</v>
      </c>
      <c r="F87" s="21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70">
        <f>SUM(G87:P87)</f>
        <v>0</v>
      </c>
      <c r="R87" s="70">
        <f>Q87*1</f>
        <v>0</v>
      </c>
      <c r="S87" s="71">
        <f t="shared" si="22"/>
        <v>0</v>
      </c>
      <c r="T87" s="74"/>
      <c r="U87" s="75"/>
      <c r="V87" s="76"/>
      <c r="W87" s="76"/>
      <c r="X87" s="75"/>
      <c r="Y87" s="75"/>
      <c r="Z87" s="75"/>
      <c r="AA87" s="92"/>
    </row>
    <row r="88" spans="1:27">
      <c r="A88" s="131" t="s">
        <v>49</v>
      </c>
      <c r="B88" s="132"/>
      <c r="C88" s="30"/>
      <c r="D88" s="30"/>
      <c r="E88" s="31">
        <f>SUM(E74:E87)</f>
        <v>495</v>
      </c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31">
        <f>SUM(S74:S87)</f>
        <v>11865</v>
      </c>
      <c r="T88" s="77"/>
      <c r="U88" s="77"/>
      <c r="V88" s="78">
        <f>SUM(V74:V86)</f>
        <v>5758.5</v>
      </c>
      <c r="W88" s="78">
        <f>SUM(W74:W86)</f>
        <v>6521.8</v>
      </c>
      <c r="X88" s="29"/>
      <c r="Y88" s="29"/>
      <c r="Z88" s="29"/>
      <c r="AA88" s="93">
        <f>SUM(AA74:AA86)</f>
        <v>25.516714735186198</v>
      </c>
    </row>
    <row r="89" spans="1:27" s="4" customFormat="1" ht="21.75" customHeight="1">
      <c r="A89" s="134" t="s">
        <v>59</v>
      </c>
      <c r="B89" s="135"/>
      <c r="C89" s="135"/>
      <c r="D89" s="136"/>
      <c r="E89" s="103">
        <f>E88+E64+E48+E28</f>
        <v>1421</v>
      </c>
      <c r="F89" s="137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9"/>
      <c r="S89" s="103">
        <f>S88+S64+S48+S28</f>
        <v>34018</v>
      </c>
      <c r="T89" s="103"/>
      <c r="U89" s="103"/>
      <c r="V89" s="103">
        <f>V88+V64+V48+V28</f>
        <v>16706</v>
      </c>
      <c r="W89" s="103">
        <f>W88+W64+W48+W28</f>
        <v>18914.3</v>
      </c>
      <c r="X89" s="103"/>
      <c r="Y89" s="103"/>
      <c r="Z89" s="103"/>
      <c r="AA89" s="103">
        <f>AA88+AA64+AA48+AA28</f>
        <v>73.822299423177796</v>
      </c>
    </row>
  </sheetData>
  <mergeCells count="124">
    <mergeCell ref="A12:C12"/>
    <mergeCell ref="D12:E12"/>
    <mergeCell ref="A1:S1"/>
    <mergeCell ref="A2:S2"/>
    <mergeCell ref="A3:S3"/>
    <mergeCell ref="A4:C4"/>
    <mergeCell ref="D4:E4"/>
    <mergeCell ref="A5:C5"/>
    <mergeCell ref="D5:E5"/>
    <mergeCell ref="D6:E6"/>
    <mergeCell ref="A10:C10"/>
    <mergeCell ref="D10:E10"/>
    <mergeCell ref="A11:C11"/>
    <mergeCell ref="D11:E11"/>
    <mergeCell ref="A8:C8"/>
    <mergeCell ref="D8:E8"/>
    <mergeCell ref="A9:C9"/>
    <mergeCell ref="D9:E9"/>
    <mergeCell ref="A7:C7"/>
    <mergeCell ref="D7:E7"/>
    <mergeCell ref="A13:C13"/>
    <mergeCell ref="D13:E13"/>
    <mergeCell ref="A14:C14"/>
    <mergeCell ref="D14:E14"/>
    <mergeCell ref="E36:E37"/>
    <mergeCell ref="E50:E51"/>
    <mergeCell ref="B16:B17"/>
    <mergeCell ref="B18:B27"/>
    <mergeCell ref="B29:B31"/>
    <mergeCell ref="B36:B37"/>
    <mergeCell ref="A28:B28"/>
    <mergeCell ref="E16:E17"/>
    <mergeCell ref="A16:A17"/>
    <mergeCell ref="A18:A27"/>
    <mergeCell ref="A36:A37"/>
    <mergeCell ref="A38:A47"/>
    <mergeCell ref="A64:B64"/>
    <mergeCell ref="F64:R64"/>
    <mergeCell ref="B38:B47"/>
    <mergeCell ref="B50:B51"/>
    <mergeCell ref="B52:B63"/>
    <mergeCell ref="A50:A51"/>
    <mergeCell ref="A52:A63"/>
    <mergeCell ref="F43:F44"/>
    <mergeCell ref="F45:F47"/>
    <mergeCell ref="G36:P36"/>
    <mergeCell ref="A48:B48"/>
    <mergeCell ref="F48:R48"/>
    <mergeCell ref="G50:P50"/>
    <mergeCell ref="G16:P16"/>
    <mergeCell ref="F28:R28"/>
    <mergeCell ref="R16:R17"/>
    <mergeCell ref="A88:B88"/>
    <mergeCell ref="F88:R88"/>
    <mergeCell ref="A89:D89"/>
    <mergeCell ref="F89:R89"/>
    <mergeCell ref="F61:F63"/>
    <mergeCell ref="F72:F73"/>
    <mergeCell ref="G72:P72"/>
    <mergeCell ref="A72:A73"/>
    <mergeCell ref="A74:A87"/>
    <mergeCell ref="B65:B67"/>
    <mergeCell ref="B72:B73"/>
    <mergeCell ref="B74:B87"/>
    <mergeCell ref="F74:F76"/>
    <mergeCell ref="F78:F82"/>
    <mergeCell ref="Q16:Q17"/>
    <mergeCell ref="Q36:Q37"/>
    <mergeCell ref="Q50:Q51"/>
    <mergeCell ref="Q72:Q73"/>
    <mergeCell ref="F50:F51"/>
    <mergeCell ref="X72:Z72"/>
    <mergeCell ref="C70:Q70"/>
    <mergeCell ref="E72:E73"/>
    <mergeCell ref="F16:F17"/>
    <mergeCell ref="F18:F20"/>
    <mergeCell ref="F21:F22"/>
    <mergeCell ref="F23:F24"/>
    <mergeCell ref="F25:F27"/>
    <mergeCell ref="F36:F37"/>
    <mergeCell ref="F41:F42"/>
    <mergeCell ref="S36:S37"/>
    <mergeCell ref="S50:S51"/>
    <mergeCell ref="X36:Z36"/>
    <mergeCell ref="X50:Z50"/>
    <mergeCell ref="X16:Z16"/>
    <mergeCell ref="S16:S17"/>
    <mergeCell ref="V16:V17"/>
    <mergeCell ref="AA16:AA17"/>
    <mergeCell ref="AA36:AA37"/>
    <mergeCell ref="AA50:AA51"/>
    <mergeCell ref="V72:V73"/>
    <mergeCell ref="W16:W17"/>
    <mergeCell ref="W36:W37"/>
    <mergeCell ref="W50:W51"/>
    <mergeCell ref="W72:W73"/>
    <mergeCell ref="U72:U73"/>
    <mergeCell ref="AA72:AA73"/>
    <mergeCell ref="U16:U17"/>
    <mergeCell ref="U36:U37"/>
    <mergeCell ref="U50:U51"/>
    <mergeCell ref="U65:U67"/>
    <mergeCell ref="V36:V37"/>
    <mergeCell ref="V50:V51"/>
    <mergeCell ref="C72:D73"/>
    <mergeCell ref="C50:D51"/>
    <mergeCell ref="C36:D37"/>
    <mergeCell ref="C16:D17"/>
    <mergeCell ref="C34:Q34"/>
    <mergeCell ref="U29:U31"/>
    <mergeCell ref="Z29:Z31"/>
    <mergeCell ref="S72:S73"/>
    <mergeCell ref="T16:T17"/>
    <mergeCell ref="T29:T31"/>
    <mergeCell ref="T36:T37"/>
    <mergeCell ref="T50:T51"/>
    <mergeCell ref="T65:T67"/>
    <mergeCell ref="T72:T73"/>
    <mergeCell ref="F52:F53"/>
    <mergeCell ref="F55:F57"/>
    <mergeCell ref="F58:F60"/>
    <mergeCell ref="R36:R37"/>
    <mergeCell ref="R50:R51"/>
    <mergeCell ref="R72:R73"/>
  </mergeCells>
  <phoneticPr fontId="0" type="noConversion"/>
  <printOptions horizontalCentered="1"/>
  <pageMargins left="0" right="0" top="0.5" bottom="0" header="0" footer="0"/>
  <pageSetup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2025-05-06T09:50:00Z</dcterms:created>
  <dcterms:modified xsi:type="dcterms:W3CDTF">2025-10-08T08:38:52Z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3F2DEC00E9EB49C0A968BC5843E3E074_12</vt:lpwstr>
  </property>
  <property fmtid="{D5CDD505-2E9C-101B-9397-08002B2CF9AE}" pid="3" name="KSOProductBuildVer">
    <vt:lpwstr>1033-12.2.0.22549</vt:lpwstr>
  </property>
</Properties>
</file>